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400" windowHeight="13035"/>
  </bookViews>
  <sheets>
    <sheet name="BS" sheetId="1" r:id="rId1"/>
    <sheet name="PL-ann sum" sheetId="2" r:id="rId2"/>
    <sheet name="Equity-ann" sheetId="3" r:id="rId3"/>
    <sheet name="CF-Ann" sheetId="4" r:id="rId4"/>
  </sheets>
  <externalReferences>
    <externalReference r:id="rId5"/>
  </externalReferences>
  <definedNames>
    <definedName name="_xlnm.Print_Area" localSheetId="0">BS!$A$1:$J$59</definedName>
    <definedName name="_xlnm.Print_Area" localSheetId="3">'CF-Ann'!$A$1:$F$45</definedName>
  </definedNames>
  <calcPr calcId="124519"/>
</workbook>
</file>

<file path=xl/calcChain.xml><?xml version="1.0" encoding="utf-8"?>
<calcChain xmlns="http://schemas.openxmlformats.org/spreadsheetml/2006/main">
  <c r="F41" i="4"/>
  <c r="F18"/>
  <c r="F24" s="1"/>
  <c r="F29" s="1"/>
  <c r="D18"/>
  <c r="D24" s="1"/>
  <c r="D29" s="1"/>
  <c r="D39" s="1"/>
  <c r="D41" s="1"/>
  <c r="A2"/>
  <c r="I34" i="3"/>
  <c r="G34"/>
  <c r="F34"/>
  <c r="E34"/>
  <c r="H31"/>
  <c r="J31" s="1"/>
  <c r="H28"/>
  <c r="H34" s="1"/>
  <c r="I17"/>
  <c r="G17"/>
  <c r="F17"/>
  <c r="E17"/>
  <c r="H15"/>
  <c r="J15" s="1"/>
  <c r="J12"/>
  <c r="J17" s="1"/>
  <c r="H12"/>
  <c r="H17" s="1"/>
  <c r="A2"/>
  <c r="I53" i="2"/>
  <c r="F53"/>
  <c r="I45"/>
  <c r="F45"/>
  <c r="G39"/>
  <c r="I21"/>
  <c r="I27" s="1"/>
  <c r="I32" s="1"/>
  <c r="I34" s="1"/>
  <c r="F21"/>
  <c r="F27" s="1"/>
  <c r="F32" s="1"/>
  <c r="F34" s="1"/>
  <c r="H21"/>
  <c r="H27" s="1"/>
  <c r="H32" s="1"/>
  <c r="H34" s="1"/>
  <c r="E21"/>
  <c r="E27" s="1"/>
  <c r="E32" s="1"/>
  <c r="E34" s="1"/>
  <c r="I10"/>
  <c r="H10"/>
  <c r="A2"/>
  <c r="H60" i="1"/>
  <c r="J52"/>
  <c r="J50"/>
  <c r="J38"/>
  <c r="J56" s="1"/>
  <c r="I38"/>
  <c r="H38"/>
  <c r="J27"/>
  <c r="J16"/>
  <c r="J29" s="1"/>
  <c r="H16"/>
  <c r="J28" i="3" l="1"/>
  <c r="J34" s="1"/>
  <c r="H42" i="2"/>
  <c r="H45" s="1"/>
  <c r="H57"/>
  <c r="H39"/>
  <c r="H49" s="1"/>
  <c r="H53" s="1"/>
  <c r="I57"/>
  <c r="I39"/>
  <c r="E39"/>
  <c r="E49" s="1"/>
  <c r="E53" s="1"/>
  <c r="E57"/>
  <c r="E42"/>
  <c r="E45" s="1"/>
  <c r="F57"/>
  <c r="F39"/>
  <c r="H56" i="1"/>
  <c r="J58"/>
  <c r="J54"/>
  <c r="J55" s="1"/>
  <c r="H27"/>
  <c r="H29" s="1"/>
  <c r="H50"/>
  <c r="H52" s="1"/>
  <c r="H54" s="1"/>
  <c r="H58" l="1"/>
  <c r="H55"/>
</calcChain>
</file>

<file path=xl/sharedStrings.xml><?xml version="1.0" encoding="utf-8"?>
<sst xmlns="http://schemas.openxmlformats.org/spreadsheetml/2006/main" count="187" uniqueCount="124">
  <si>
    <t xml:space="preserve">                               MERGE ENERGY BHD. (420099-X)</t>
  </si>
  <si>
    <t>QUARTERLY REPORT FOR THE FOURTH QUARTER ENDED 31 JANUARY 2012</t>
  </si>
  <si>
    <t xml:space="preserve">UNAUDITED CONDENSED CONSOLIDATED STATEMENTS OF FINANCIAL POSITION </t>
  </si>
  <si>
    <t>Unaudited</t>
  </si>
  <si>
    <t>Audited</t>
  </si>
  <si>
    <t>As at</t>
  </si>
  <si>
    <t>31.01.2012</t>
  </si>
  <si>
    <t>31.01.2011</t>
  </si>
  <si>
    <t>RM'000</t>
  </si>
  <si>
    <t>ASSETS</t>
  </si>
  <si>
    <t>Non Current Assets</t>
  </si>
  <si>
    <t>Property, plant and equipment</t>
  </si>
  <si>
    <t>Investment properties</t>
  </si>
  <si>
    <t>Investment in jointly controlled entity</t>
  </si>
  <si>
    <t>Intangible assets</t>
  </si>
  <si>
    <t>Current Assets</t>
  </si>
  <si>
    <t>Stock</t>
  </si>
  <si>
    <t>Amounts due from customers for contract works</t>
  </si>
  <si>
    <t>Leasehold properties</t>
  </si>
  <si>
    <t>Trade receivables</t>
  </si>
  <si>
    <t>Other receivables, deposits and prepayments</t>
  </si>
  <si>
    <t>Amount owing by jointly controlled entity</t>
  </si>
  <si>
    <t>Deposits with licensed banks</t>
  </si>
  <si>
    <t>Cash and bank balances</t>
  </si>
  <si>
    <t>TOTAL ASSETS</t>
  </si>
  <si>
    <t>EQUITY AND LIABILITIES</t>
  </si>
  <si>
    <t>Equity Attributable To Holders Of The Company</t>
  </si>
  <si>
    <t>Share capital</t>
  </si>
  <si>
    <t>Reserves</t>
  </si>
  <si>
    <t>Share premium</t>
  </si>
  <si>
    <t>Revaluation reserve</t>
  </si>
  <si>
    <t>Accumulated losses</t>
  </si>
  <si>
    <t>Total Equity</t>
  </si>
  <si>
    <t>Non Current Liabilities</t>
  </si>
  <si>
    <t>Long term borrowings</t>
  </si>
  <si>
    <t>Current Liabilities</t>
  </si>
  <si>
    <t>Amounts due to customers for contract works</t>
  </si>
  <si>
    <t>Trade payables</t>
  </si>
  <si>
    <t>Other payables and accruals</t>
  </si>
  <si>
    <t>Short term borrowings</t>
  </si>
  <si>
    <t>Tax payables</t>
  </si>
  <si>
    <t>Total Liabilities</t>
  </si>
  <si>
    <t>TOTAL EQUITY AND LIABILITIES</t>
  </si>
  <si>
    <t>Net assets per share attributable to ordinary equity holders of the company (RM)</t>
  </si>
  <si>
    <t>(The Condensed Consolidated Statement of Financial Position should be read in conjunction with the Audited Financial Statements for the financial year ended 31 January 2011.)</t>
  </si>
  <si>
    <t>MERGE ENERGY BHD. (420099-X)</t>
  </si>
  <si>
    <t>UNAUDITED CONDENSED CONSOLIDATED STATEMENTS OF COMPREHENSIVE INCOME</t>
  </si>
  <si>
    <t>FOURTH QUARTER</t>
  </si>
  <si>
    <t>CUMMULATIVE QUARTER</t>
  </si>
  <si>
    <t>CURRENT</t>
  </si>
  <si>
    <t>PRECEDING</t>
  </si>
  <si>
    <t xml:space="preserve">YEAR </t>
  </si>
  <si>
    <t>YEAR</t>
  </si>
  <si>
    <t>QUARTER</t>
  </si>
  <si>
    <t>TO DATE</t>
  </si>
  <si>
    <t>Revenue</t>
  </si>
  <si>
    <t>Operating Expenses</t>
  </si>
  <si>
    <t>Other Income</t>
  </si>
  <si>
    <t>Write back of Provision of Doubtful Debt</t>
  </si>
  <si>
    <t>Profit/(Loss)  from Operations</t>
  </si>
  <si>
    <t>Finance Cost</t>
  </si>
  <si>
    <t>Share of result in jointly controlled entity</t>
  </si>
  <si>
    <t>Profit/(Loss) before taxation and zakat</t>
  </si>
  <si>
    <t>Taxation</t>
  </si>
  <si>
    <t>Zakat</t>
  </si>
  <si>
    <t>Profit/(Loss) after taxation and zakat</t>
  </si>
  <si>
    <t>Profit/(Loss)  for the period</t>
  </si>
  <si>
    <t>Other Comprehensive Income/ (Loss)</t>
  </si>
  <si>
    <t>Total Compreshensive Income / (Loss)</t>
  </si>
  <si>
    <t>For The Period</t>
  </si>
  <si>
    <t>Profit/(Loss)  attributable to :</t>
  </si>
  <si>
    <t>Equity holder of the Company</t>
  </si>
  <si>
    <t>Minority Interest</t>
  </si>
  <si>
    <t>attributable to :</t>
  </si>
  <si>
    <t>Earnings per share : --</t>
  </si>
  <si>
    <t>sen</t>
  </si>
  <si>
    <t xml:space="preserve"> - basic / diluted</t>
  </si>
  <si>
    <t>(The Condensed Consolidated Statements of Comprehensive Income should be read in conjunction with the Audited Financial Statements for the financial year ended 31 January 2011.)</t>
  </si>
  <si>
    <t>Additional Information</t>
  </si>
  <si>
    <t>Gross Interest Income</t>
  </si>
  <si>
    <t>Gross Interest Expense</t>
  </si>
  <si>
    <t>Depreciation of Property,Plant and Equipment</t>
  </si>
  <si>
    <t>UNAUDITED CONDENSED CONSOLIDATED STATEMENTS OF CHANGES IN EQUITY</t>
  </si>
  <si>
    <t>Attributable to Equity Holders of the Company</t>
  </si>
  <si>
    <t>Share</t>
  </si>
  <si>
    <t xml:space="preserve">Share </t>
  </si>
  <si>
    <t>Accumulated</t>
  </si>
  <si>
    <t xml:space="preserve">Minority </t>
  </si>
  <si>
    <t>Total</t>
  </si>
  <si>
    <t>Capital</t>
  </si>
  <si>
    <t>Premium</t>
  </si>
  <si>
    <t>Losses</t>
  </si>
  <si>
    <t>Interests</t>
  </si>
  <si>
    <t>Equity</t>
  </si>
  <si>
    <t>At 1 February 2011</t>
  </si>
  <si>
    <t>Total Comprehensive Income for the period</t>
  </si>
  <si>
    <t>At 31 January 2012</t>
  </si>
  <si>
    <t>At 1 February 2010</t>
  </si>
  <si>
    <t>At 31 January 2011</t>
  </si>
  <si>
    <t>(The Condensed Consolidated Statements of Changes in Equity should be read in conjunction with the Audited Financial Statements for the financial year ended 31 January 2011.)</t>
  </si>
  <si>
    <t xml:space="preserve">UNAUDITED CONDENSED CONSOLIDATED STATEMENTS OF CASH FLOWS </t>
  </si>
  <si>
    <t>12 months</t>
  </si>
  <si>
    <t>ended</t>
  </si>
  <si>
    <t>CASH FLOWS FROM OPERATING ACTIVITIES</t>
  </si>
  <si>
    <t>Profit before taxation</t>
  </si>
  <si>
    <t>Adjustments for :</t>
  </si>
  <si>
    <t>Non-cash items</t>
  </si>
  <si>
    <t>Non-operating items (which are investing / financing)</t>
  </si>
  <si>
    <t>Operating profit before changes in working capital</t>
  </si>
  <si>
    <t>Changes in working capital :</t>
  </si>
  <si>
    <t>Net changes in current assets</t>
  </si>
  <si>
    <t>Net changes in current liabilities</t>
  </si>
  <si>
    <t>Cash (used in) / generated from operations</t>
  </si>
  <si>
    <t>Interest paid</t>
  </si>
  <si>
    <t>Tax paid</t>
  </si>
  <si>
    <t xml:space="preserve">Net cash (used in) / generated from operating activities </t>
  </si>
  <si>
    <t>CASH FLOWS FROM INVESTING ACTIVITIES</t>
  </si>
  <si>
    <t>Net cash generated from / (used in) investing activities</t>
  </si>
  <si>
    <t>CASH FLOWS FROM FINANCING ACTIVITIES</t>
  </si>
  <si>
    <t>Net cash used in financing activities</t>
  </si>
  <si>
    <t>Net (decrease) / increase in cash and cash equivalents</t>
  </si>
  <si>
    <t>Cash and cash equivalents at beginning of financial year</t>
  </si>
  <si>
    <t xml:space="preserve">Cash and cash equivalents at end of the quarter </t>
  </si>
  <si>
    <t>(The Condensed Consolidated Statements Of Cash Flows  should be read in conjunction with the Audited Financial Statements for the financial year ended 31 January 2011.)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</si>
</sst>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8" xfId="0" applyFont="1" applyBorder="1"/>
    <xf numFmtId="0" fontId="5" fillId="0" borderId="0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9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/>
    <xf numFmtId="164" fontId="5" fillId="0" borderId="9" xfId="1" applyNumberFormat="1" applyFont="1" applyBorder="1"/>
    <xf numFmtId="164" fontId="5" fillId="0" borderId="0" xfId="1" applyNumberFormat="1" applyFont="1" applyBorder="1"/>
    <xf numFmtId="164" fontId="6" fillId="0" borderId="9" xfId="1" applyNumberFormat="1" applyFont="1" applyBorder="1"/>
    <xf numFmtId="43" fontId="0" fillId="0" borderId="0" xfId="1" applyFont="1" applyBorder="1"/>
    <xf numFmtId="43" fontId="4" fillId="0" borderId="0" xfId="1" applyBorder="1"/>
    <xf numFmtId="164" fontId="6" fillId="0" borderId="14" xfId="1" applyNumberFormat="1" applyFont="1" applyBorder="1"/>
    <xf numFmtId="0" fontId="8" fillId="0" borderId="0" xfId="0" applyFont="1" applyBorder="1"/>
    <xf numFmtId="164" fontId="6" fillId="0" borderId="11" xfId="1" applyNumberFormat="1" applyFont="1" applyBorder="1"/>
    <xf numFmtId="43" fontId="4" fillId="0" borderId="0" xfId="1" applyFont="1" applyBorder="1"/>
    <xf numFmtId="164" fontId="6" fillId="0" borderId="15" xfId="1" applyNumberFormat="1" applyFont="1" applyBorder="1"/>
    <xf numFmtId="164" fontId="5" fillId="0" borderId="0" xfId="0" applyNumberFormat="1" applyFont="1" applyBorder="1"/>
    <xf numFmtId="43" fontId="0" fillId="0" borderId="0" xfId="1" applyFont="1" applyBorder="1" applyAlignment="1">
      <alignment horizontal="right"/>
    </xf>
    <xf numFmtId="43" fontId="4" fillId="0" borderId="0" xfId="1" applyFill="1" applyBorder="1"/>
    <xf numFmtId="164" fontId="6" fillId="0" borderId="9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right"/>
    </xf>
    <xf numFmtId="164" fontId="6" fillId="0" borderId="15" xfId="1" applyNumberFormat="1" applyFont="1" applyBorder="1" applyAlignment="1">
      <alignment vertical="center"/>
    </xf>
    <xf numFmtId="0" fontId="5" fillId="0" borderId="12" xfId="0" applyFont="1" applyBorder="1"/>
    <xf numFmtId="43" fontId="6" fillId="0" borderId="11" xfId="1" applyFont="1" applyBorder="1"/>
    <xf numFmtId="164" fontId="5" fillId="0" borderId="12" xfId="1" applyNumberFormat="1" applyFont="1" applyBorder="1"/>
    <xf numFmtId="0" fontId="5" fillId="0" borderId="0" xfId="0" applyFont="1"/>
    <xf numFmtId="0" fontId="3" fillId="0" borderId="0" xfId="0" applyFont="1" applyBorder="1"/>
    <xf numFmtId="0" fontId="6" fillId="0" borderId="0" xfId="0" applyFont="1" applyAlignment="1"/>
    <xf numFmtId="0" fontId="9" fillId="0" borderId="0" xfId="0" applyFont="1" applyFill="1" applyAlignment="1">
      <alignment horizontal="center"/>
    </xf>
    <xf numFmtId="0" fontId="2" fillId="0" borderId="4" xfId="0" applyFont="1" applyBorder="1"/>
    <xf numFmtId="0" fontId="3" fillId="0" borderId="5" xfId="0" applyFont="1" applyBorder="1"/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7" xfId="0" applyFont="1" applyFill="1" applyBorder="1"/>
    <xf numFmtId="0" fontId="2" fillId="0" borderId="8" xfId="0" applyFont="1" applyBorder="1"/>
    <xf numFmtId="0" fontId="3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4" fontId="3" fillId="0" borderId="8" xfId="1" applyNumberFormat="1" applyFont="1" applyBorder="1"/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center"/>
    </xf>
    <xf numFmtId="43" fontId="3" fillId="0" borderId="8" xfId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4" fontId="2" fillId="0" borderId="8" xfId="1" applyNumberFormat="1" applyFont="1" applyBorder="1"/>
    <xf numFmtId="49" fontId="2" fillId="0" borderId="8" xfId="1" applyNumberFormat="1" applyFont="1" applyBorder="1"/>
    <xf numFmtId="49" fontId="3" fillId="0" borderId="0" xfId="1" applyNumberFormat="1" applyFont="1" applyBorder="1"/>
    <xf numFmtId="49" fontId="3" fillId="0" borderId="0" xfId="1" applyNumberFormat="1" applyFont="1" applyBorder="1" applyAlignment="1">
      <alignment horizontal="center"/>
    </xf>
    <xf numFmtId="164" fontId="2" fillId="0" borderId="8" xfId="1" applyNumberFormat="1" applyFont="1" applyFill="1" applyBorder="1"/>
    <xf numFmtId="164" fontId="3" fillId="0" borderId="10" xfId="1" applyNumberFormat="1" applyFont="1" applyFill="1" applyBorder="1"/>
    <xf numFmtId="164" fontId="3" fillId="0" borderId="8" xfId="1" applyNumberFormat="1" applyFont="1" applyFill="1" applyBorder="1"/>
    <xf numFmtId="164" fontId="2" fillId="0" borderId="0" xfId="1" applyNumberFormat="1" applyFont="1" applyFill="1" applyBorder="1"/>
    <xf numFmtId="49" fontId="3" fillId="0" borderId="8" xfId="1" applyNumberFormat="1" applyFont="1" applyBorder="1"/>
    <xf numFmtId="164" fontId="2" fillId="0" borderId="16" xfId="1" applyNumberFormat="1" applyFont="1" applyFill="1" applyBorder="1"/>
    <xf numFmtId="164" fontId="3" fillId="0" borderId="13" xfId="1" applyNumberFormat="1" applyFont="1" applyFill="1" applyBorder="1"/>
    <xf numFmtId="164" fontId="2" fillId="0" borderId="12" xfId="1" applyNumberFormat="1" applyFont="1" applyFill="1" applyBorder="1"/>
    <xf numFmtId="164" fontId="2" fillId="0" borderId="8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164" fontId="2" fillId="0" borderId="17" xfId="1" applyNumberFormat="1" applyFont="1" applyFill="1" applyBorder="1"/>
    <xf numFmtId="164" fontId="3" fillId="0" borderId="18" xfId="1" applyNumberFormat="1" applyFont="1" applyFill="1" applyBorder="1"/>
    <xf numFmtId="164" fontId="2" fillId="0" borderId="19" xfId="1" applyNumberFormat="1" applyFont="1" applyFill="1" applyBorder="1"/>
    <xf numFmtId="164" fontId="3" fillId="0" borderId="0" xfId="0" applyNumberFormat="1" applyFont="1" applyFill="1"/>
    <xf numFmtId="164" fontId="2" fillId="0" borderId="20" xfId="1" applyNumberFormat="1" applyFont="1" applyFill="1" applyBorder="1"/>
    <xf numFmtId="164" fontId="2" fillId="0" borderId="21" xfId="1" applyNumberFormat="1" applyFont="1" applyFill="1" applyBorder="1"/>
    <xf numFmtId="0" fontId="3" fillId="0" borderId="8" xfId="0" applyFont="1" applyBorder="1"/>
    <xf numFmtId="0" fontId="3" fillId="0" borderId="10" xfId="0" applyFont="1" applyBorder="1"/>
    <xf numFmtId="164" fontId="3" fillId="0" borderId="22" xfId="1" applyNumberFormat="1" applyFont="1" applyFill="1" applyBorder="1"/>
    <xf numFmtId="49" fontId="3" fillId="0" borderId="8" xfId="0" applyNumberFormat="1" applyFont="1" applyBorder="1"/>
    <xf numFmtId="49" fontId="3" fillId="0" borderId="0" xfId="0" applyNumberFormat="1" applyFont="1" applyBorder="1"/>
    <xf numFmtId="0" fontId="11" fillId="0" borderId="8" xfId="0" applyFont="1" applyBorder="1"/>
    <xf numFmtId="0" fontId="12" fillId="0" borderId="10" xfId="0" applyFont="1" applyBorder="1"/>
    <xf numFmtId="0" fontId="12" fillId="0" borderId="8" xfId="0" applyFont="1" applyBorder="1"/>
    <xf numFmtId="0" fontId="11" fillId="0" borderId="0" xfId="0" applyFont="1" applyBorder="1"/>
    <xf numFmtId="0" fontId="2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3" fontId="2" fillId="0" borderId="8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right"/>
    </xf>
    <xf numFmtId="49" fontId="3" fillId="0" borderId="16" xfId="0" applyNumberFormat="1" applyFont="1" applyBorder="1"/>
    <xf numFmtId="49" fontId="3" fillId="0" borderId="12" xfId="0" applyNumberFormat="1" applyFont="1" applyBorder="1"/>
    <xf numFmtId="0" fontId="11" fillId="0" borderId="16" xfId="0" applyFont="1" applyBorder="1"/>
    <xf numFmtId="0" fontId="12" fillId="0" borderId="13" xfId="0" applyFont="1" applyBorder="1"/>
    <xf numFmtId="0" fontId="12" fillId="0" borderId="16" xfId="0" applyFont="1" applyBorder="1"/>
    <xf numFmtId="0" fontId="11" fillId="0" borderId="12" xfId="0" applyFont="1" applyBorder="1"/>
    <xf numFmtId="49" fontId="3" fillId="0" borderId="0" xfId="0" applyNumberFormat="1" applyFont="1"/>
    <xf numFmtId="0" fontId="11" fillId="0" borderId="0" xfId="0" applyFont="1"/>
    <xf numFmtId="0" fontId="12" fillId="0" borderId="0" xfId="0" applyFont="1"/>
    <xf numFmtId="0" fontId="3" fillId="0" borderId="4" xfId="0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164" fontId="3" fillId="0" borderId="10" xfId="1" applyNumberFormat="1" applyFont="1" applyBorder="1"/>
    <xf numFmtId="0" fontId="3" fillId="0" borderId="16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8" xfId="1" applyNumberFormat="1" applyFont="1" applyBorder="1" applyAlignment="1"/>
    <xf numFmtId="164" fontId="3" fillId="0" borderId="0" xfId="1" applyNumberFormat="1" applyFont="1" applyBorder="1" applyAlignment="1"/>
    <xf numFmtId="164" fontId="3" fillId="0" borderId="9" xfId="1" applyNumberFormat="1" applyFont="1" applyBorder="1" applyAlignment="1"/>
    <xf numFmtId="164" fontId="3" fillId="0" borderId="10" xfId="1" applyNumberFormat="1" applyFont="1" applyBorder="1" applyAlignment="1"/>
    <xf numFmtId="164" fontId="3" fillId="0" borderId="8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4" fontId="3" fillId="0" borderId="19" xfId="1" applyNumberFormat="1" applyFont="1" applyBorder="1" applyAlignment="1">
      <alignment horizontal="center"/>
    </xf>
    <xf numFmtId="164" fontId="3" fillId="0" borderId="26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3" fillId="0" borderId="9" xfId="1" applyNumberFormat="1" applyFont="1" applyBorder="1"/>
    <xf numFmtId="164" fontId="3" fillId="0" borderId="17" xfId="1" applyNumberFormat="1" applyFont="1" applyBorder="1"/>
    <xf numFmtId="164" fontId="3" fillId="0" borderId="19" xfId="1" applyNumberFormat="1" applyFont="1" applyBorder="1"/>
    <xf numFmtId="164" fontId="3" fillId="0" borderId="26" xfId="1" applyNumberFormat="1" applyFont="1" applyBorder="1"/>
    <xf numFmtId="164" fontId="3" fillId="0" borderId="18" xfId="1" applyNumberFormat="1" applyFont="1" applyBorder="1"/>
    <xf numFmtId="164" fontId="3" fillId="0" borderId="27" xfId="1" applyNumberFormat="1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9" xfId="0" applyFont="1" applyBorder="1"/>
    <xf numFmtId="164" fontId="3" fillId="0" borderId="8" xfId="0" applyNumberFormat="1" applyFont="1" applyBorder="1"/>
    <xf numFmtId="164" fontId="3" fillId="0" borderId="0" xfId="0" applyNumberFormat="1" applyFont="1" applyBorder="1"/>
    <xf numFmtId="164" fontId="3" fillId="0" borderId="9" xfId="0" applyNumberFormat="1" applyFont="1" applyBorder="1"/>
    <xf numFmtId="164" fontId="3" fillId="0" borderId="16" xfId="0" applyNumberFormat="1" applyFont="1" applyBorder="1"/>
    <xf numFmtId="164" fontId="3" fillId="0" borderId="11" xfId="0" applyNumberFormat="1" applyFont="1" applyBorder="1"/>
    <xf numFmtId="164" fontId="3" fillId="0" borderId="8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0" borderId="28" xfId="1" applyNumberFormat="1" applyFont="1" applyBorder="1" applyAlignment="1">
      <alignment horizontal="right"/>
    </xf>
    <xf numFmtId="164" fontId="3" fillId="0" borderId="15" xfId="1" applyNumberFormat="1" applyFont="1" applyBorder="1" applyAlignment="1">
      <alignment horizontal="right"/>
    </xf>
    <xf numFmtId="164" fontId="3" fillId="0" borderId="29" xfId="1" applyNumberFormat="1" applyFont="1" applyBorder="1" applyAlignment="1">
      <alignment horizontal="right"/>
    </xf>
    <xf numFmtId="164" fontId="3" fillId="0" borderId="30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5" fillId="0" borderId="8" xfId="1" applyNumberFormat="1" applyFont="1" applyBorder="1"/>
    <xf numFmtId="164" fontId="6" fillId="0" borderId="8" xfId="1" applyNumberFormat="1" applyFont="1" applyBorder="1"/>
    <xf numFmtId="43" fontId="7" fillId="0" borderId="0" xfId="1" applyFont="1" applyBorder="1" applyAlignment="1">
      <alignment vertical="center"/>
    </xf>
    <xf numFmtId="43" fontId="6" fillId="0" borderId="8" xfId="1" applyFont="1" applyBorder="1"/>
    <xf numFmtId="164" fontId="0" fillId="0" borderId="0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6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9" fontId="2" fillId="0" borderId="8" xfId="1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5" fillId="0" borderId="0" xfId="0" applyFont="1" applyBorder="1" applyAlignment="1">
      <alignment wrapText="1"/>
    </xf>
    <xf numFmtId="0" fontId="5" fillId="0" borderId="5" xfId="0" applyFont="1" applyBorder="1"/>
    <xf numFmtId="164" fontId="5" fillId="0" borderId="5" xfId="1" applyNumberFormat="1" applyFont="1" applyBorder="1"/>
    <xf numFmtId="0" fontId="5" fillId="0" borderId="0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190500</xdr:rowOff>
    </xdr:from>
    <xdr:to>
      <xdr:col>4</xdr:col>
      <xdr:colOff>342900</xdr:colOff>
      <xdr:row>4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467100" y="12763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762000</xdr:colOff>
      <xdr:row>4</xdr:row>
      <xdr:rowOff>190500</xdr:rowOff>
    </xdr:from>
    <xdr:to>
      <xdr:col>7</xdr:col>
      <xdr:colOff>990600</xdr:colOff>
      <xdr:row>4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10400" y="1276350"/>
          <a:ext cx="228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20</xdr:row>
      <xdr:rowOff>133350</xdr:rowOff>
    </xdr:from>
    <xdr:to>
      <xdr:col>4</xdr:col>
      <xdr:colOff>342900</xdr:colOff>
      <xdr:row>20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3400425" y="4371975"/>
          <a:ext cx="3333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685800</xdr:colOff>
      <xdr:row>20</xdr:row>
      <xdr:rowOff>190500</xdr:rowOff>
    </xdr:from>
    <xdr:to>
      <xdr:col>7</xdr:col>
      <xdr:colOff>962025</xdr:colOff>
      <xdr:row>20</xdr:row>
      <xdr:rowOff>190500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34200" y="44291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i%20Mean/wm/My%20Documents/Merge%20Energy/Consol%20Group%20Ac/consol%20YE%20Jan%202012/PE%2031%20JAN%202012/MEBCONSOL%20JAN%20%202012%20(Amended%20Announcement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-ann sum"/>
      <sheetName val="PL-ann"/>
      <sheetName val="Equity-ann"/>
      <sheetName val="CF-Ann"/>
      <sheetName val="CF-YTD"/>
      <sheetName val="CF 1.12"/>
      <sheetName val="CBS 1.12 CF"/>
      <sheetName val="CBS 1.12"/>
      <sheetName val="CPL-rpt qtr"/>
      <sheetName val="CPL-rpt accum"/>
      <sheetName val="consol-aje"/>
      <sheetName val="consol-aje (2)"/>
      <sheetName val="S3"/>
      <sheetName val="S3 (2)"/>
      <sheetName val="S3-sum"/>
      <sheetName val="GW"/>
      <sheetName val="MEBPVreno"/>
    </sheetNames>
    <sheetDataSet>
      <sheetData sheetId="0">
        <row r="2">
          <cell r="A2" t="str">
            <v>QUARTERLY REPORT FOR THE FOURTH QUARTER ENDED 31 JANUARY 2012</v>
          </cell>
        </row>
      </sheetData>
      <sheetData sheetId="1" refreshError="1"/>
      <sheetData sheetId="2">
        <row r="2">
          <cell r="A2" t="str">
            <v>QUARTERLY REPORT FOR THE FOURTH QUARTER ENDED 31 JANUARY 2012</v>
          </cell>
        </row>
      </sheetData>
      <sheetData sheetId="3">
        <row r="2">
          <cell r="A2" t="str">
            <v>QUARTERLY REPORT FOR THE FOURTH QUARTER ENDED 31 JANUARY 2012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P63"/>
  <sheetViews>
    <sheetView tabSelected="1" topLeftCell="A40" zoomScale="75" workbookViewId="0">
      <selection activeCell="J62" sqref="J62:J63"/>
    </sheetView>
  </sheetViews>
  <sheetFormatPr defaultRowHeight="12.75"/>
  <cols>
    <col min="1" max="1" width="5.28515625" customWidth="1"/>
    <col min="5" max="6" width="9.28515625" customWidth="1"/>
    <col min="7" max="7" width="14.85546875" customWidth="1"/>
    <col min="8" max="8" width="27.140625" customWidth="1"/>
    <col min="9" max="9" width="0.140625" customWidth="1"/>
    <col min="10" max="10" width="29.42578125" customWidth="1"/>
    <col min="11" max="11" width="5.42578125" customWidth="1"/>
    <col min="12" max="12" width="23.5703125" customWidth="1"/>
    <col min="13" max="14" width="15" customWidth="1"/>
    <col min="15" max="15" width="16.42578125" customWidth="1"/>
    <col min="16" max="16" width="15" customWidth="1"/>
  </cols>
  <sheetData>
    <row r="1" spans="1:16" ht="24.75" customHeight="1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"/>
      <c r="K1" s="1"/>
      <c r="N1" s="2"/>
      <c r="O1" s="2"/>
      <c r="P1" s="2"/>
    </row>
    <row r="2" spans="1:16" ht="24.75" customHeight="1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3"/>
      <c r="N2" s="2"/>
      <c r="O2" s="2"/>
      <c r="P2" s="2"/>
    </row>
    <row r="3" spans="1:16" ht="24" customHeight="1">
      <c r="A3" s="194" t="s">
        <v>2</v>
      </c>
      <c r="B3" s="195"/>
      <c r="C3" s="195"/>
      <c r="D3" s="195"/>
      <c r="E3" s="195"/>
      <c r="F3" s="195"/>
      <c r="G3" s="195"/>
      <c r="H3" s="195"/>
      <c r="I3" s="195"/>
      <c r="J3" s="196"/>
      <c r="K3" s="4"/>
      <c r="N3" s="2"/>
      <c r="O3" s="2"/>
      <c r="P3" s="2"/>
    </row>
    <row r="4" spans="1:16" ht="15.75">
      <c r="A4" s="5"/>
      <c r="B4" s="6"/>
      <c r="C4" s="5"/>
      <c r="D4" s="6"/>
      <c r="E4" s="6"/>
      <c r="F4" s="7"/>
      <c r="G4" s="7"/>
      <c r="H4" s="7"/>
      <c r="I4" s="7"/>
      <c r="J4" s="7"/>
      <c r="K4" s="7"/>
      <c r="N4" s="2"/>
      <c r="O4" s="2"/>
      <c r="P4" s="2"/>
    </row>
    <row r="5" spans="1:16" ht="15">
      <c r="B5" s="7"/>
      <c r="C5" s="7"/>
      <c r="D5" s="7"/>
      <c r="E5" s="7"/>
      <c r="F5" s="7"/>
      <c r="G5" s="7"/>
      <c r="H5" s="7"/>
      <c r="I5" s="7"/>
      <c r="J5" s="7"/>
      <c r="K5" s="7"/>
      <c r="N5" s="8"/>
      <c r="O5" s="2"/>
      <c r="P5" s="2"/>
    </row>
    <row r="6" spans="1:16" ht="18">
      <c r="A6" s="9"/>
      <c r="B6" s="10"/>
      <c r="C6" s="10"/>
      <c r="D6" s="10"/>
      <c r="E6" s="10"/>
      <c r="F6" s="10"/>
      <c r="G6" s="10"/>
      <c r="H6" s="11" t="s">
        <v>3</v>
      </c>
      <c r="I6" s="10"/>
      <c r="J6" s="11" t="s">
        <v>4</v>
      </c>
      <c r="K6" s="183"/>
      <c r="L6" s="13"/>
      <c r="N6" s="12"/>
      <c r="O6" s="13"/>
      <c r="P6" s="12"/>
    </row>
    <row r="7" spans="1:16" ht="18">
      <c r="A7" s="14"/>
      <c r="B7" s="15"/>
      <c r="C7" s="15"/>
      <c r="D7" s="15"/>
      <c r="E7" s="15"/>
      <c r="F7" s="15"/>
      <c r="G7" s="15"/>
      <c r="H7" s="16" t="s">
        <v>5</v>
      </c>
      <c r="I7" s="17"/>
      <c r="J7" s="16" t="s">
        <v>5</v>
      </c>
      <c r="K7" s="183"/>
      <c r="L7" s="184"/>
      <c r="N7" s="12"/>
      <c r="O7" s="12"/>
      <c r="P7" s="12"/>
    </row>
    <row r="8" spans="1:16" ht="18">
      <c r="A8" s="14"/>
      <c r="B8" s="15"/>
      <c r="C8" s="15"/>
      <c r="D8" s="15"/>
      <c r="E8" s="15"/>
      <c r="F8" s="15"/>
      <c r="G8" s="15"/>
      <c r="H8" s="18" t="s">
        <v>6</v>
      </c>
      <c r="I8" s="17"/>
      <c r="J8" s="18" t="s">
        <v>7</v>
      </c>
      <c r="K8" s="185"/>
      <c r="L8" s="186"/>
      <c r="N8" s="12"/>
      <c r="O8" s="13"/>
      <c r="P8" s="12"/>
    </row>
    <row r="9" spans="1:16" ht="18">
      <c r="A9" s="14"/>
      <c r="B9" s="15"/>
      <c r="C9" s="15"/>
      <c r="D9" s="15"/>
      <c r="E9" s="15"/>
      <c r="F9" s="15"/>
      <c r="G9" s="15"/>
      <c r="H9" s="19" t="s">
        <v>8</v>
      </c>
      <c r="I9" s="20"/>
      <c r="J9" s="19" t="s">
        <v>8</v>
      </c>
      <c r="K9" s="183"/>
      <c r="L9" s="13"/>
      <c r="N9" s="12"/>
      <c r="O9" s="12"/>
      <c r="P9" s="12"/>
    </row>
    <row r="10" spans="1:16" ht="18">
      <c r="A10" s="21" t="s">
        <v>9</v>
      </c>
      <c r="B10" s="15"/>
      <c r="C10" s="15"/>
      <c r="D10" s="15"/>
      <c r="E10" s="15"/>
      <c r="F10" s="15"/>
      <c r="G10" s="15"/>
      <c r="H10" s="16"/>
      <c r="I10" s="17"/>
      <c r="J10" s="16"/>
      <c r="K10" s="183"/>
      <c r="L10" s="2"/>
      <c r="N10" s="2"/>
      <c r="O10" s="2"/>
      <c r="P10" s="2"/>
    </row>
    <row r="11" spans="1:16" ht="18">
      <c r="A11" s="21" t="s">
        <v>10</v>
      </c>
      <c r="B11" s="15"/>
      <c r="C11" s="15"/>
      <c r="D11" s="15"/>
      <c r="E11" s="15"/>
      <c r="F11" s="15"/>
      <c r="G11" s="15"/>
      <c r="H11" s="22"/>
      <c r="I11" s="23"/>
      <c r="J11" s="22"/>
      <c r="K11" s="187"/>
      <c r="L11" s="2"/>
      <c r="N11" s="2"/>
      <c r="O11" s="2"/>
      <c r="P11" s="2"/>
    </row>
    <row r="12" spans="1:16" ht="18">
      <c r="A12" s="14"/>
      <c r="B12" s="15" t="s">
        <v>11</v>
      </c>
      <c r="C12" s="15"/>
      <c r="D12" s="15"/>
      <c r="E12" s="15"/>
      <c r="F12" s="15"/>
      <c r="G12" s="15"/>
      <c r="H12" s="24">
        <v>21670</v>
      </c>
      <c r="I12" s="23"/>
      <c r="J12" s="24">
        <v>3538</v>
      </c>
      <c r="K12" s="188"/>
      <c r="L12" s="26"/>
      <c r="N12" s="25"/>
      <c r="O12" s="25"/>
      <c r="P12" s="25"/>
    </row>
    <row r="13" spans="1:16" ht="18">
      <c r="A13" s="14"/>
      <c r="B13" s="15" t="s">
        <v>12</v>
      </c>
      <c r="C13" s="15"/>
      <c r="D13" s="15"/>
      <c r="E13" s="15"/>
      <c r="F13" s="15"/>
      <c r="G13" s="15"/>
      <c r="H13" s="24">
        <v>7545</v>
      </c>
      <c r="I13" s="23"/>
      <c r="J13" s="24">
        <v>6636</v>
      </c>
      <c r="K13" s="188"/>
      <c r="L13" s="26"/>
      <c r="N13" s="25"/>
      <c r="O13" s="25"/>
      <c r="P13" s="25"/>
    </row>
    <row r="14" spans="1:16" ht="18">
      <c r="A14" s="14"/>
      <c r="B14" s="15" t="s">
        <v>13</v>
      </c>
      <c r="C14" s="15"/>
      <c r="D14" s="15"/>
      <c r="E14" s="15"/>
      <c r="F14" s="15"/>
      <c r="G14" s="15"/>
      <c r="H14" s="24">
        <v>2406</v>
      </c>
      <c r="I14" s="23"/>
      <c r="J14" s="24">
        <v>2421</v>
      </c>
      <c r="K14" s="188"/>
      <c r="L14" s="26"/>
      <c r="N14" s="25"/>
      <c r="O14" s="25"/>
      <c r="P14" s="25"/>
    </row>
    <row r="15" spans="1:16" ht="18">
      <c r="A15" s="14"/>
      <c r="B15" s="15" t="s">
        <v>14</v>
      </c>
      <c r="C15" s="15"/>
      <c r="D15" s="15"/>
      <c r="E15" s="15"/>
      <c r="F15" s="15"/>
      <c r="G15" s="15"/>
      <c r="H15" s="24">
        <v>154</v>
      </c>
      <c r="I15" s="23"/>
      <c r="J15" s="29">
        <v>154</v>
      </c>
      <c r="K15" s="188"/>
      <c r="L15" s="26"/>
      <c r="N15" s="25"/>
      <c r="O15" s="25"/>
      <c r="P15" s="25"/>
    </row>
    <row r="16" spans="1:16" ht="18">
      <c r="A16" s="14"/>
      <c r="B16" s="15"/>
      <c r="C16" s="15"/>
      <c r="D16" s="15"/>
      <c r="E16" s="15"/>
      <c r="F16" s="15"/>
      <c r="G16" s="15"/>
      <c r="H16" s="27">
        <f>SUM(H12:H15)</f>
        <v>31775</v>
      </c>
      <c r="I16" s="23"/>
      <c r="J16" s="27">
        <f>SUM(J12:J15)</f>
        <v>12749</v>
      </c>
      <c r="K16" s="188"/>
      <c r="L16" s="26"/>
      <c r="N16" s="25"/>
      <c r="O16" s="25"/>
      <c r="P16" s="25"/>
    </row>
    <row r="17" spans="1:16" ht="18">
      <c r="A17" s="14"/>
      <c r="B17" s="15"/>
      <c r="C17" s="15"/>
      <c r="D17" s="15"/>
      <c r="E17" s="15"/>
      <c r="F17" s="15"/>
      <c r="G17" s="15"/>
      <c r="H17" s="24"/>
      <c r="I17" s="23"/>
      <c r="J17" s="24"/>
      <c r="K17" s="188"/>
      <c r="L17" s="26"/>
      <c r="N17" s="25"/>
      <c r="O17" s="25"/>
      <c r="P17" s="25"/>
    </row>
    <row r="18" spans="1:16" ht="18">
      <c r="A18" s="21" t="s">
        <v>15</v>
      </c>
      <c r="B18" s="15"/>
      <c r="C18" s="15"/>
      <c r="D18" s="15"/>
      <c r="E18" s="15"/>
      <c r="F18" s="15"/>
      <c r="G18" s="15"/>
      <c r="H18" s="24"/>
      <c r="I18" s="23"/>
      <c r="J18" s="24"/>
      <c r="K18" s="188"/>
      <c r="L18" s="26"/>
      <c r="N18" s="25"/>
      <c r="O18" s="25"/>
      <c r="P18" s="25"/>
    </row>
    <row r="19" spans="1:16" ht="18">
      <c r="A19" s="21"/>
      <c r="B19" s="15" t="s">
        <v>16</v>
      </c>
      <c r="C19" s="15"/>
      <c r="D19" s="15"/>
      <c r="E19" s="15"/>
      <c r="F19" s="15"/>
      <c r="G19" s="15"/>
      <c r="H19" s="24">
        <v>32</v>
      </c>
      <c r="I19" s="23"/>
      <c r="J19" s="24">
        <v>26</v>
      </c>
      <c r="K19" s="188"/>
      <c r="L19" s="26"/>
      <c r="N19" s="25"/>
      <c r="O19" s="25"/>
      <c r="P19" s="25"/>
    </row>
    <row r="20" spans="1:16" ht="18.75">
      <c r="A20" s="14"/>
      <c r="B20" s="15" t="s">
        <v>17</v>
      </c>
      <c r="C20" s="28"/>
      <c r="D20" s="15"/>
      <c r="E20" s="15"/>
      <c r="F20" s="15"/>
      <c r="G20" s="15"/>
      <c r="H20" s="24">
        <v>58497</v>
      </c>
      <c r="I20" s="23"/>
      <c r="J20" s="24">
        <v>20161</v>
      </c>
      <c r="K20" s="188"/>
      <c r="L20" s="26"/>
      <c r="N20" s="25"/>
      <c r="O20" s="25"/>
      <c r="P20" s="25"/>
    </row>
    <row r="21" spans="1:16" ht="18.75" hidden="1">
      <c r="A21" s="14"/>
      <c r="B21" s="15" t="s">
        <v>18</v>
      </c>
      <c r="C21" s="28"/>
      <c r="D21" s="15"/>
      <c r="E21" s="15"/>
      <c r="F21" s="15"/>
      <c r="G21" s="15"/>
      <c r="H21" s="24">
        <v>0</v>
      </c>
      <c r="I21" s="23"/>
      <c r="J21" s="24">
        <v>0</v>
      </c>
      <c r="K21" s="188"/>
      <c r="L21" s="26"/>
      <c r="N21" s="25"/>
      <c r="O21" s="25"/>
      <c r="P21" s="25"/>
    </row>
    <row r="22" spans="1:16" ht="18.75">
      <c r="A22" s="14"/>
      <c r="B22" s="15" t="s">
        <v>19</v>
      </c>
      <c r="C22" s="28"/>
      <c r="D22" s="15"/>
      <c r="E22" s="15"/>
      <c r="F22" s="15"/>
      <c r="G22" s="15"/>
      <c r="H22" s="24">
        <v>13828</v>
      </c>
      <c r="I22" s="23"/>
      <c r="J22" s="24">
        <v>30100</v>
      </c>
      <c r="K22" s="188"/>
      <c r="L22" s="26"/>
      <c r="N22" s="25"/>
      <c r="O22" s="25"/>
      <c r="P22" s="25"/>
    </row>
    <row r="23" spans="1:16" ht="18.75">
      <c r="A23" s="14"/>
      <c r="B23" s="15" t="s">
        <v>20</v>
      </c>
      <c r="C23" s="28"/>
      <c r="D23" s="15"/>
      <c r="E23" s="15"/>
      <c r="F23" s="15"/>
      <c r="G23" s="15"/>
      <c r="H23" s="24">
        <v>3251</v>
      </c>
      <c r="I23" s="23"/>
      <c r="J23" s="24">
        <v>877</v>
      </c>
      <c r="K23" s="188"/>
      <c r="L23" s="26"/>
      <c r="N23" s="25"/>
      <c r="O23" s="25"/>
      <c r="P23" s="25"/>
    </row>
    <row r="24" spans="1:16" ht="18.75">
      <c r="A24" s="14"/>
      <c r="B24" s="15" t="s">
        <v>21</v>
      </c>
      <c r="C24" s="28"/>
      <c r="D24" s="15"/>
      <c r="E24" s="15"/>
      <c r="F24" s="15"/>
      <c r="G24" s="15"/>
      <c r="H24" s="24">
        <v>141</v>
      </c>
      <c r="I24" s="23"/>
      <c r="J24" s="24">
        <v>141</v>
      </c>
      <c r="K24" s="188"/>
      <c r="L24" s="26"/>
      <c r="N24" s="25"/>
      <c r="O24" s="25"/>
      <c r="P24" s="25"/>
    </row>
    <row r="25" spans="1:16" ht="18.75">
      <c r="A25" s="14"/>
      <c r="B25" s="15" t="s">
        <v>22</v>
      </c>
      <c r="C25" s="28"/>
      <c r="D25" s="15"/>
      <c r="E25" s="15"/>
      <c r="F25" s="15"/>
      <c r="G25" s="15"/>
      <c r="H25" s="24">
        <v>11419</v>
      </c>
      <c r="I25" s="23"/>
      <c r="J25" s="24">
        <v>8148</v>
      </c>
      <c r="K25" s="188"/>
      <c r="L25" s="26"/>
      <c r="N25" s="25"/>
      <c r="O25" s="25"/>
      <c r="P25" s="25"/>
    </row>
    <row r="26" spans="1:16" ht="18.75">
      <c r="A26" s="14"/>
      <c r="B26" s="15" t="s">
        <v>23</v>
      </c>
      <c r="C26" s="28"/>
      <c r="D26" s="15"/>
      <c r="E26" s="15"/>
      <c r="F26" s="15"/>
      <c r="G26" s="15"/>
      <c r="H26" s="29">
        <v>1137</v>
      </c>
      <c r="I26" s="23"/>
      <c r="J26" s="29">
        <v>2280</v>
      </c>
      <c r="K26" s="188"/>
      <c r="L26" s="26"/>
      <c r="N26" s="25"/>
      <c r="O26" s="25"/>
      <c r="P26" s="25"/>
    </row>
    <row r="27" spans="1:16" ht="18">
      <c r="A27" s="14"/>
      <c r="B27" s="15"/>
      <c r="C27" s="15"/>
      <c r="D27" s="15"/>
      <c r="E27" s="15"/>
      <c r="F27" s="15"/>
      <c r="G27" s="15"/>
      <c r="H27" s="27">
        <f>SUM(H19:H26)</f>
        <v>88305</v>
      </c>
      <c r="I27" s="23"/>
      <c r="J27" s="27">
        <f>SUM(J19:J26)</f>
        <v>61733</v>
      </c>
      <c r="K27" s="188"/>
      <c r="L27" s="30"/>
      <c r="N27" s="25"/>
      <c r="O27" s="25"/>
      <c r="P27" s="25"/>
    </row>
    <row r="28" spans="1:16" ht="18">
      <c r="A28" s="14"/>
      <c r="B28" s="15"/>
      <c r="C28" s="15"/>
      <c r="D28" s="15"/>
      <c r="E28" s="15"/>
      <c r="F28" s="15"/>
      <c r="G28" s="15"/>
      <c r="H28" s="24"/>
      <c r="I28" s="23"/>
      <c r="J28" s="24"/>
      <c r="K28" s="188"/>
      <c r="L28" s="30"/>
      <c r="N28" s="25"/>
      <c r="O28" s="25"/>
      <c r="P28" s="25"/>
    </row>
    <row r="29" spans="1:16" ht="18.75" thickBot="1">
      <c r="A29" s="21" t="s">
        <v>24</v>
      </c>
      <c r="B29" s="15"/>
      <c r="C29" s="15"/>
      <c r="D29" s="15"/>
      <c r="E29" s="15"/>
      <c r="F29" s="15"/>
      <c r="G29" s="15"/>
      <c r="H29" s="31">
        <f>H16+H27</f>
        <v>120080</v>
      </c>
      <c r="I29" s="23"/>
      <c r="J29" s="31">
        <f>J16+J27</f>
        <v>74482</v>
      </c>
      <c r="K29" s="188"/>
      <c r="L29" s="30"/>
      <c r="N29" s="30"/>
      <c r="O29" s="30"/>
      <c r="P29" s="30"/>
    </row>
    <row r="30" spans="1:16" ht="18">
      <c r="A30" s="14"/>
      <c r="B30" s="15"/>
      <c r="C30" s="15"/>
      <c r="D30" s="15"/>
      <c r="E30" s="15"/>
      <c r="F30" s="15"/>
      <c r="G30" s="15"/>
      <c r="H30" s="24"/>
      <c r="I30" s="23"/>
      <c r="J30" s="24"/>
      <c r="K30" s="188"/>
      <c r="L30" s="26"/>
      <c r="N30" s="25"/>
      <c r="O30" s="25"/>
      <c r="P30" s="25"/>
    </row>
    <row r="31" spans="1:16" ht="18">
      <c r="A31" s="21" t="s">
        <v>25</v>
      </c>
      <c r="B31" s="15"/>
      <c r="C31" s="15"/>
      <c r="D31" s="15"/>
      <c r="E31" s="15"/>
      <c r="F31" s="15"/>
      <c r="G31" s="15"/>
      <c r="H31" s="24"/>
      <c r="I31" s="23"/>
      <c r="J31" s="24"/>
      <c r="K31" s="188"/>
      <c r="L31" s="26"/>
      <c r="N31" s="25"/>
      <c r="O31" s="25"/>
      <c r="P31" s="25"/>
    </row>
    <row r="32" spans="1:16" ht="18">
      <c r="A32" s="21" t="s">
        <v>26</v>
      </c>
      <c r="B32" s="15"/>
      <c r="C32" s="15"/>
      <c r="D32" s="15"/>
      <c r="E32" s="15"/>
      <c r="F32" s="15"/>
      <c r="G32" s="15"/>
      <c r="H32" s="24"/>
      <c r="I32" s="23"/>
      <c r="J32" s="24"/>
      <c r="K32" s="188"/>
      <c r="L32" s="26"/>
      <c r="N32" s="25"/>
      <c r="O32" s="25"/>
      <c r="P32" s="25"/>
    </row>
    <row r="33" spans="1:16" ht="18">
      <c r="A33" s="14" t="s">
        <v>27</v>
      </c>
      <c r="B33" s="15"/>
      <c r="C33" s="15"/>
      <c r="D33" s="15"/>
      <c r="E33" s="15"/>
      <c r="F33" s="15"/>
      <c r="G33" s="15"/>
      <c r="H33" s="24">
        <v>67000</v>
      </c>
      <c r="I33" s="23"/>
      <c r="J33" s="24">
        <v>67000</v>
      </c>
      <c r="K33" s="188"/>
      <c r="L33" s="26"/>
      <c r="N33" s="25"/>
      <c r="O33" s="25"/>
      <c r="P33" s="25"/>
    </row>
    <row r="34" spans="1:16" ht="18">
      <c r="A34" s="14" t="s">
        <v>28</v>
      </c>
      <c r="B34" s="15"/>
      <c r="C34" s="15"/>
      <c r="D34" s="15"/>
      <c r="E34" s="15"/>
      <c r="F34" s="15"/>
      <c r="G34" s="15"/>
      <c r="H34" s="24"/>
      <c r="I34" s="23"/>
      <c r="J34" s="24"/>
      <c r="K34" s="188"/>
      <c r="L34" s="26"/>
      <c r="N34" s="25"/>
      <c r="O34" s="25"/>
      <c r="P34" s="25"/>
    </row>
    <row r="35" spans="1:16" ht="18.75">
      <c r="A35" s="14"/>
      <c r="B35" s="15" t="s">
        <v>29</v>
      </c>
      <c r="C35" s="28"/>
      <c r="D35" s="15"/>
      <c r="E35" s="15"/>
      <c r="F35" s="15"/>
      <c r="G35" s="15"/>
      <c r="H35" s="24">
        <v>7713</v>
      </c>
      <c r="I35" s="23"/>
      <c r="J35" s="24">
        <v>7713</v>
      </c>
      <c r="K35" s="188"/>
      <c r="L35" s="26"/>
      <c r="N35" s="25"/>
      <c r="O35" s="25"/>
      <c r="P35" s="25"/>
    </row>
    <row r="36" spans="1:16" ht="18.75" hidden="1">
      <c r="A36" s="14"/>
      <c r="B36" s="15" t="s">
        <v>30</v>
      </c>
      <c r="C36" s="28"/>
      <c r="D36" s="15"/>
      <c r="E36" s="15"/>
      <c r="F36" s="15"/>
      <c r="G36" s="15"/>
      <c r="H36" s="24">
        <v>0</v>
      </c>
      <c r="I36" s="23"/>
      <c r="J36" s="24">
        <v>0</v>
      </c>
      <c r="K36" s="188"/>
      <c r="L36" s="26"/>
      <c r="N36" s="25"/>
      <c r="O36" s="25"/>
      <c r="P36" s="25"/>
    </row>
    <row r="37" spans="1:16" ht="18.75">
      <c r="A37" s="14"/>
      <c r="B37" s="15" t="s">
        <v>31</v>
      </c>
      <c r="C37" s="28"/>
      <c r="D37" s="15"/>
      <c r="E37" s="15"/>
      <c r="F37" s="15"/>
      <c r="G37" s="32"/>
      <c r="H37" s="24">
        <v>-26163</v>
      </c>
      <c r="I37" s="23"/>
      <c r="J37" s="24">
        <v>-29215</v>
      </c>
      <c r="K37" s="188"/>
      <c r="L37" s="26"/>
      <c r="N37" s="25"/>
      <c r="O37" s="25"/>
      <c r="P37" s="25"/>
    </row>
    <row r="38" spans="1:16" ht="18">
      <c r="A38" s="21" t="s">
        <v>32</v>
      </c>
      <c r="B38" s="15"/>
      <c r="C38" s="15"/>
      <c r="D38" s="15"/>
      <c r="E38" s="15"/>
      <c r="F38" s="15"/>
      <c r="G38" s="15"/>
      <c r="H38" s="27">
        <f>SUM(H33:H37)</f>
        <v>48550</v>
      </c>
      <c r="I38" s="23">
        <f>SUM(I33:I37)</f>
        <v>0</v>
      </c>
      <c r="J38" s="27">
        <f>SUM(J33:J37)</f>
        <v>45498</v>
      </c>
      <c r="K38" s="188"/>
      <c r="L38" s="34"/>
      <c r="N38" s="25"/>
      <c r="O38" s="33"/>
      <c r="P38" s="25"/>
    </row>
    <row r="39" spans="1:16" ht="18">
      <c r="A39" s="21"/>
      <c r="B39" s="15"/>
      <c r="C39" s="15"/>
      <c r="D39" s="15"/>
      <c r="E39" s="15"/>
      <c r="F39" s="15"/>
      <c r="G39" s="15"/>
      <c r="H39" s="24"/>
      <c r="I39" s="23"/>
      <c r="J39" s="24"/>
      <c r="K39" s="188"/>
      <c r="L39" s="34"/>
      <c r="N39" s="25"/>
      <c r="O39" s="33"/>
      <c r="P39" s="25"/>
    </row>
    <row r="40" spans="1:16" ht="18">
      <c r="A40" s="21" t="s">
        <v>33</v>
      </c>
      <c r="B40" s="15"/>
      <c r="C40" s="15"/>
      <c r="D40" s="15"/>
      <c r="E40" s="15"/>
      <c r="F40" s="15"/>
      <c r="G40" s="15"/>
      <c r="H40" s="24"/>
      <c r="I40" s="23"/>
      <c r="J40" s="24"/>
      <c r="K40" s="188"/>
      <c r="L40" s="26"/>
      <c r="N40" s="26"/>
      <c r="O40" s="33"/>
      <c r="P40" s="25"/>
    </row>
    <row r="41" spans="1:16" ht="18">
      <c r="A41" s="21"/>
      <c r="B41" s="15" t="s">
        <v>34</v>
      </c>
      <c r="C41" s="15"/>
      <c r="D41" s="15"/>
      <c r="E41" s="15"/>
      <c r="F41" s="15"/>
      <c r="G41" s="15"/>
      <c r="H41" s="24">
        <v>714</v>
      </c>
      <c r="I41" s="23"/>
      <c r="J41" s="24">
        <v>481</v>
      </c>
      <c r="K41" s="188"/>
      <c r="L41" s="26"/>
      <c r="N41" s="26"/>
      <c r="O41" s="33"/>
      <c r="P41" s="25"/>
    </row>
    <row r="42" spans="1:16" ht="18">
      <c r="A42" s="14"/>
      <c r="B42" s="15"/>
      <c r="C42" s="15"/>
      <c r="D42" s="15"/>
      <c r="E42" s="15"/>
      <c r="F42" s="15"/>
      <c r="G42" s="15"/>
      <c r="H42" s="35"/>
      <c r="I42" s="36"/>
      <c r="J42" s="35"/>
      <c r="K42" s="182"/>
      <c r="L42" s="26"/>
      <c r="N42" s="37"/>
      <c r="O42" s="38"/>
      <c r="P42" s="25"/>
    </row>
    <row r="43" spans="1:16" ht="18">
      <c r="A43" s="21" t="s">
        <v>35</v>
      </c>
      <c r="B43" s="15"/>
      <c r="C43" s="15"/>
      <c r="D43" s="15"/>
      <c r="E43" s="15"/>
      <c r="F43" s="15"/>
      <c r="G43" s="15"/>
      <c r="H43" s="24"/>
      <c r="I43" s="23"/>
      <c r="J43" s="24"/>
      <c r="K43" s="188"/>
      <c r="L43" s="26"/>
      <c r="N43" s="37"/>
      <c r="O43" s="38"/>
      <c r="P43" s="25"/>
    </row>
    <row r="44" spans="1:16" ht="18.75">
      <c r="A44" s="14"/>
      <c r="B44" s="15" t="s">
        <v>36</v>
      </c>
      <c r="C44" s="28"/>
      <c r="D44" s="15"/>
      <c r="E44" s="15"/>
      <c r="F44" s="15"/>
      <c r="G44" s="15"/>
      <c r="H44" s="24">
        <v>2208</v>
      </c>
      <c r="I44" s="23"/>
      <c r="J44" s="24">
        <v>10</v>
      </c>
      <c r="K44" s="188"/>
      <c r="L44" s="26"/>
      <c r="N44" s="37"/>
      <c r="O44" s="38"/>
      <c r="P44" s="25"/>
    </row>
    <row r="45" spans="1:16" ht="18.75">
      <c r="A45" s="14"/>
      <c r="B45" s="15" t="s">
        <v>37</v>
      </c>
      <c r="C45" s="28"/>
      <c r="D45" s="15"/>
      <c r="E45" s="15"/>
      <c r="F45" s="15"/>
      <c r="G45" s="15"/>
      <c r="H45" s="24">
        <v>8324</v>
      </c>
      <c r="I45" s="23"/>
      <c r="J45" s="24">
        <v>12402</v>
      </c>
      <c r="K45" s="188"/>
      <c r="L45" s="26"/>
      <c r="N45" s="37"/>
      <c r="O45" s="38"/>
      <c r="P45" s="25"/>
    </row>
    <row r="46" spans="1:16" ht="18.75">
      <c r="A46" s="14"/>
      <c r="B46" s="15" t="s">
        <v>38</v>
      </c>
      <c r="C46" s="28"/>
      <c r="D46" s="15"/>
      <c r="E46" s="15"/>
      <c r="F46" s="15"/>
      <c r="G46" s="15"/>
      <c r="H46" s="24">
        <v>57850</v>
      </c>
      <c r="I46" s="23"/>
      <c r="J46" s="24">
        <v>15866</v>
      </c>
      <c r="K46" s="188"/>
      <c r="L46" s="26"/>
      <c r="N46" s="37"/>
      <c r="O46" s="38"/>
      <c r="P46" s="25"/>
    </row>
    <row r="47" spans="1:16" ht="18.75">
      <c r="A47" s="14"/>
      <c r="B47" s="15" t="s">
        <v>39</v>
      </c>
      <c r="C47" s="28"/>
      <c r="D47" s="15"/>
      <c r="E47" s="15"/>
      <c r="F47" s="15"/>
      <c r="G47" s="15"/>
      <c r="H47" s="24">
        <v>2434</v>
      </c>
      <c r="I47" s="23"/>
      <c r="J47" s="24">
        <v>164</v>
      </c>
      <c r="K47" s="188"/>
      <c r="L47" s="26"/>
      <c r="N47" s="37"/>
      <c r="O47" s="38"/>
      <c r="P47" s="25"/>
    </row>
    <row r="48" spans="1:16" ht="18.75">
      <c r="A48" s="14"/>
      <c r="B48" s="15" t="s">
        <v>40</v>
      </c>
      <c r="C48" s="28"/>
      <c r="D48" s="15"/>
      <c r="E48" s="15"/>
      <c r="F48" s="15"/>
      <c r="G48" s="15"/>
      <c r="H48" s="24">
        <v>0</v>
      </c>
      <c r="I48" s="23"/>
      <c r="J48" s="24">
        <v>61</v>
      </c>
      <c r="K48" s="188"/>
      <c r="L48" s="26"/>
      <c r="N48" s="37"/>
      <c r="O48" s="38"/>
      <c r="P48" s="25"/>
    </row>
    <row r="49" spans="1:16" ht="18.75">
      <c r="A49" s="14"/>
      <c r="B49" s="15"/>
      <c r="C49" s="28"/>
      <c r="D49" s="15"/>
      <c r="E49" s="15"/>
      <c r="F49" s="15"/>
      <c r="G49" s="15"/>
      <c r="H49" s="24"/>
      <c r="I49" s="23"/>
      <c r="J49" s="24"/>
      <c r="K49" s="188"/>
      <c r="L49" s="26"/>
      <c r="N49" s="37"/>
      <c r="O49" s="38"/>
      <c r="P49" s="25"/>
    </row>
    <row r="50" spans="1:16" ht="18">
      <c r="A50" s="14"/>
      <c r="B50" s="15"/>
      <c r="C50" s="15"/>
      <c r="D50" s="15"/>
      <c r="E50" s="15"/>
      <c r="F50" s="15"/>
      <c r="G50" s="15"/>
      <c r="H50" s="27">
        <f>SUM(H44:H49)</f>
        <v>70816</v>
      </c>
      <c r="I50" s="23"/>
      <c r="J50" s="27">
        <f>SUM(J44:J48)</f>
        <v>28503</v>
      </c>
      <c r="K50" s="188"/>
      <c r="L50" s="26"/>
      <c r="N50" s="26"/>
      <c r="O50" s="26"/>
      <c r="P50" s="26"/>
    </row>
    <row r="51" spans="1:16" ht="18">
      <c r="A51" s="14"/>
      <c r="B51" s="15"/>
      <c r="C51" s="15"/>
      <c r="D51" s="15"/>
      <c r="E51" s="15"/>
      <c r="F51" s="15"/>
      <c r="G51" s="15"/>
      <c r="H51" s="35"/>
      <c r="I51" s="36"/>
      <c r="J51" s="35"/>
      <c r="K51" s="182"/>
      <c r="L51" s="26"/>
      <c r="N51" s="37"/>
      <c r="O51" s="38"/>
      <c r="P51" s="25"/>
    </row>
    <row r="52" spans="1:16" ht="18">
      <c r="A52" s="21" t="s">
        <v>41</v>
      </c>
      <c r="B52" s="15"/>
      <c r="C52" s="15"/>
      <c r="D52" s="15"/>
      <c r="E52" s="15"/>
      <c r="F52" s="15"/>
      <c r="G52" s="15"/>
      <c r="H52" s="35">
        <f>+H41+H50</f>
        <v>71530</v>
      </c>
      <c r="I52" s="36"/>
      <c r="J52" s="35">
        <f>+J50+J41</f>
        <v>28984</v>
      </c>
      <c r="K52" s="182"/>
      <c r="L52" s="26"/>
      <c r="N52" s="26"/>
      <c r="O52" s="26"/>
      <c r="P52" s="26"/>
    </row>
    <row r="53" spans="1:16" ht="18">
      <c r="A53" s="14"/>
      <c r="B53" s="15"/>
      <c r="C53" s="15"/>
      <c r="D53" s="15"/>
      <c r="E53" s="15"/>
      <c r="F53" s="15"/>
      <c r="G53" s="15"/>
      <c r="H53" s="35"/>
      <c r="I53" s="36"/>
      <c r="J53" s="35"/>
      <c r="K53" s="182"/>
      <c r="L53" s="26"/>
      <c r="N53" s="37"/>
      <c r="O53" s="38"/>
      <c r="P53" s="25"/>
    </row>
    <row r="54" spans="1:16" ht="18.75" thickBot="1">
      <c r="A54" s="21" t="s">
        <v>42</v>
      </c>
      <c r="B54" s="15"/>
      <c r="C54" s="15"/>
      <c r="D54" s="15"/>
      <c r="E54" s="15"/>
      <c r="F54" s="15"/>
      <c r="G54" s="15"/>
      <c r="H54" s="39">
        <f>+H38+H52</f>
        <v>120080</v>
      </c>
      <c r="I54" s="36"/>
      <c r="J54" s="39">
        <f>J38+J52</f>
        <v>74482</v>
      </c>
      <c r="K54" s="182"/>
      <c r="L54" s="26"/>
      <c r="N54" s="26"/>
      <c r="O54" s="26"/>
      <c r="P54" s="26"/>
    </row>
    <row r="55" spans="1:16" ht="18">
      <c r="A55" s="14"/>
      <c r="B55" s="15"/>
      <c r="C55" s="15"/>
      <c r="D55" s="15"/>
      <c r="E55" s="15"/>
      <c r="F55" s="15"/>
      <c r="G55" s="15"/>
      <c r="H55" s="35">
        <f>+H29-H54</f>
        <v>0</v>
      </c>
      <c r="I55" s="36"/>
      <c r="J55" s="35">
        <f>+J29-J54</f>
        <v>0</v>
      </c>
      <c r="K55" s="182"/>
      <c r="L55" s="189"/>
      <c r="N55" s="37"/>
      <c r="O55" s="38"/>
      <c r="P55" s="25"/>
    </row>
    <row r="56" spans="1:16" ht="34.5" customHeight="1">
      <c r="A56" s="197" t="s">
        <v>43</v>
      </c>
      <c r="B56" s="198"/>
      <c r="C56" s="198"/>
      <c r="D56" s="198"/>
      <c r="E56" s="198"/>
      <c r="F56" s="198"/>
      <c r="G56" s="40"/>
      <c r="H56" s="41">
        <f>H38/H33</f>
        <v>0.72462686567164181</v>
      </c>
      <c r="I56" s="42"/>
      <c r="J56" s="41">
        <f>J38/J33</f>
        <v>0.67907462686567166</v>
      </c>
      <c r="K56" s="190"/>
      <c r="L56" s="26"/>
      <c r="N56" s="25"/>
      <c r="O56" s="25"/>
      <c r="P56" s="25"/>
    </row>
    <row r="57" spans="1:16" ht="18">
      <c r="A57" s="220"/>
      <c r="B57" s="220"/>
      <c r="C57" s="220"/>
      <c r="D57" s="220"/>
      <c r="E57" s="220"/>
      <c r="F57" s="220"/>
      <c r="G57" s="220"/>
      <c r="H57" s="221"/>
      <c r="I57" s="221"/>
      <c r="J57" s="221"/>
      <c r="K57" s="23"/>
      <c r="L57" s="26"/>
      <c r="N57" s="25"/>
      <c r="O57" s="25"/>
      <c r="P57" s="25"/>
    </row>
    <row r="58" spans="1:16" ht="18">
      <c r="A58" s="15"/>
      <c r="B58" s="15"/>
      <c r="C58" s="15"/>
      <c r="D58" s="15"/>
      <c r="E58" s="15"/>
      <c r="F58" s="15"/>
      <c r="G58" s="15"/>
      <c r="H58" s="23">
        <f>H29-H54</f>
        <v>0</v>
      </c>
      <c r="I58" s="23"/>
      <c r="J58" s="23">
        <f>J29-J54</f>
        <v>0</v>
      </c>
      <c r="K58" s="23"/>
      <c r="L58" s="30"/>
      <c r="N58" s="25"/>
      <c r="O58" s="25"/>
      <c r="P58" s="25"/>
    </row>
    <row r="59" spans="1:16" ht="51" customHeight="1">
      <c r="A59" s="222" t="s">
        <v>44</v>
      </c>
      <c r="B59" s="222"/>
      <c r="C59" s="222"/>
      <c r="D59" s="222"/>
      <c r="E59" s="222"/>
      <c r="F59" s="222"/>
      <c r="G59" s="222"/>
      <c r="H59" s="222"/>
      <c r="I59" s="222"/>
      <c r="J59" s="222"/>
      <c r="K59" s="219"/>
      <c r="L59" s="2"/>
      <c r="N59" s="2"/>
      <c r="O59" s="2"/>
      <c r="P59" s="2"/>
    </row>
    <row r="60" spans="1:16" ht="15">
      <c r="A60" s="44"/>
      <c r="B60" s="44"/>
      <c r="C60" s="44"/>
      <c r="D60" s="44"/>
      <c r="E60" s="44"/>
      <c r="F60" s="44"/>
      <c r="G60" s="44"/>
      <c r="H60" s="171">
        <f>H32</f>
        <v>0</v>
      </c>
      <c r="I60" s="44"/>
      <c r="J60" s="44"/>
      <c r="K60" s="44"/>
      <c r="L60" s="2"/>
      <c r="N60" s="2"/>
      <c r="O60" s="2"/>
      <c r="P60" s="2"/>
    </row>
    <row r="61" spans="1:16" ht="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2"/>
      <c r="N61" s="2"/>
      <c r="O61" s="2"/>
      <c r="P61" s="2"/>
    </row>
    <row r="62" spans="1:1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N62" s="2"/>
      <c r="O62" s="2"/>
      <c r="P62" s="2"/>
    </row>
    <row r="63" spans="1:16">
      <c r="J63" s="2"/>
      <c r="K63" s="2"/>
      <c r="L63" s="2"/>
      <c r="N63" s="2"/>
      <c r="O63" s="2"/>
      <c r="P63" s="2"/>
    </row>
  </sheetData>
  <mergeCells count="5">
    <mergeCell ref="A1:I1"/>
    <mergeCell ref="A2:J2"/>
    <mergeCell ref="A3:J3"/>
    <mergeCell ref="A56:F56"/>
    <mergeCell ref="A59:J59"/>
  </mergeCells>
  <printOptions horizontalCentered="1"/>
  <pageMargins left="0.5" right="0.5" top="0.75" bottom="0.75" header="0.3" footer="0.3"/>
  <pageSetup paperSize="9" scale="68" orientation="portrait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BC69"/>
  <sheetViews>
    <sheetView topLeftCell="A37" zoomScale="75" zoomScaleNormal="75" workbookViewId="0">
      <selection activeCell="H55" sqref="H55"/>
    </sheetView>
  </sheetViews>
  <sheetFormatPr defaultRowHeight="15"/>
  <cols>
    <col min="1" max="1" width="8.7109375" style="7" customWidth="1"/>
    <col min="2" max="2" width="12" style="7" customWidth="1"/>
    <col min="3" max="3" width="6.7109375" style="7" customWidth="1"/>
    <col min="4" max="4" width="20.85546875" style="7" customWidth="1"/>
    <col min="5" max="5" width="17.28515625" style="7" customWidth="1"/>
    <col min="6" max="6" width="19.42578125" style="7" customWidth="1"/>
    <col min="7" max="7" width="0.140625" style="7" hidden="1" customWidth="1"/>
    <col min="8" max="8" width="15.5703125" style="7" customWidth="1"/>
    <col min="9" max="9" width="21.140625" style="7" customWidth="1"/>
    <col min="10" max="11" width="9.140625" style="7" customWidth="1"/>
    <col min="12" max="12" width="15.140625" style="7" customWidth="1"/>
    <col min="13" max="16384" width="9.140625" style="7"/>
  </cols>
  <sheetData>
    <row r="1" spans="1:55" ht="18.75" customHeight="1">
      <c r="A1" s="192" t="s">
        <v>45</v>
      </c>
      <c r="B1" s="192"/>
      <c r="C1" s="192"/>
      <c r="D1" s="192"/>
      <c r="E1" s="192"/>
      <c r="F1" s="192"/>
      <c r="G1" s="192"/>
      <c r="H1" s="192"/>
      <c r="I1" s="192"/>
      <c r="J1" s="43"/>
    </row>
    <row r="2" spans="1:55" ht="21.75" customHeight="1">
      <c r="A2" s="192" t="str">
        <f>+[1]BS!A2</f>
        <v>QUARTERLY REPORT FOR THE FOURTH QUARTER ENDED 31 JANUARY 2012</v>
      </c>
      <c r="B2" s="192"/>
      <c r="C2" s="192"/>
      <c r="D2" s="192"/>
      <c r="E2" s="192"/>
      <c r="F2" s="192"/>
      <c r="G2" s="192"/>
      <c r="H2" s="192"/>
      <c r="I2" s="192"/>
      <c r="J2" s="45"/>
    </row>
    <row r="3" spans="1:55" ht="22.5" customHeight="1">
      <c r="A3" s="201" t="s">
        <v>46</v>
      </c>
      <c r="B3" s="202"/>
      <c r="C3" s="202"/>
      <c r="D3" s="202"/>
      <c r="E3" s="202"/>
      <c r="F3" s="202"/>
      <c r="G3" s="202"/>
      <c r="H3" s="202"/>
      <c r="I3" s="203"/>
      <c r="J3" s="43"/>
    </row>
    <row r="4" spans="1:55">
      <c r="A4" s="6"/>
      <c r="B4" s="6"/>
      <c r="C4" s="6"/>
      <c r="D4" s="6"/>
      <c r="E4" s="46"/>
      <c r="F4" s="46"/>
    </row>
    <row r="5" spans="1:55" ht="15.75">
      <c r="A5" s="47"/>
      <c r="B5" s="48"/>
      <c r="C5" s="48"/>
      <c r="D5" s="48"/>
      <c r="E5" s="49"/>
      <c r="F5" s="50"/>
      <c r="G5" s="51"/>
      <c r="H5" s="52"/>
      <c r="I5" s="53"/>
    </row>
    <row r="6" spans="1:55" ht="15.75">
      <c r="A6" s="54"/>
      <c r="B6" s="44"/>
      <c r="C6" s="44"/>
      <c r="D6" s="44"/>
      <c r="E6" s="204" t="s">
        <v>47</v>
      </c>
      <c r="F6" s="205"/>
      <c r="G6" s="55"/>
      <c r="H6" s="206" t="s">
        <v>48</v>
      </c>
      <c r="I6" s="205"/>
    </row>
    <row r="7" spans="1:55" ht="15.75">
      <c r="A7" s="54"/>
      <c r="B7" s="44"/>
      <c r="C7" s="44"/>
      <c r="D7" s="44"/>
      <c r="E7" s="56" t="s">
        <v>49</v>
      </c>
      <c r="F7" s="57" t="s">
        <v>50</v>
      </c>
      <c r="G7" s="56"/>
      <c r="H7" s="58" t="s">
        <v>49</v>
      </c>
      <c r="I7" s="57" t="s">
        <v>50</v>
      </c>
    </row>
    <row r="8" spans="1:55" ht="15.75">
      <c r="A8" s="54"/>
      <c r="B8" s="44"/>
      <c r="C8" s="44"/>
      <c r="D8" s="44"/>
      <c r="E8" s="56" t="s">
        <v>51</v>
      </c>
      <c r="F8" s="57" t="s">
        <v>52</v>
      </c>
      <c r="G8" s="56"/>
      <c r="H8" s="58" t="s">
        <v>52</v>
      </c>
      <c r="I8" s="57" t="s">
        <v>52</v>
      </c>
    </row>
    <row r="9" spans="1:55" ht="15.75">
      <c r="A9" s="54"/>
      <c r="B9" s="44"/>
      <c r="C9" s="44"/>
      <c r="D9" s="44"/>
      <c r="E9" s="56" t="s">
        <v>53</v>
      </c>
      <c r="F9" s="57" t="s">
        <v>53</v>
      </c>
      <c r="G9" s="56"/>
      <c r="H9" s="58" t="s">
        <v>54</v>
      </c>
      <c r="I9" s="57" t="s">
        <v>54</v>
      </c>
    </row>
    <row r="10" spans="1:55" ht="15.75">
      <c r="A10" s="54"/>
      <c r="B10" s="44"/>
      <c r="C10" s="44"/>
      <c r="D10" s="44"/>
      <c r="E10" s="59" t="s">
        <v>6</v>
      </c>
      <c r="F10" s="57" t="s">
        <v>7</v>
      </c>
      <c r="G10" s="56"/>
      <c r="H10" s="58" t="str">
        <f>E10</f>
        <v>31.01.2012</v>
      </c>
      <c r="I10" s="57" t="str">
        <f>F10</f>
        <v>31.01.2011</v>
      </c>
    </row>
    <row r="11" spans="1:55" ht="15.75">
      <c r="A11" s="54"/>
      <c r="B11" s="44"/>
      <c r="C11" s="44"/>
      <c r="D11" s="44"/>
      <c r="E11" s="60" t="s">
        <v>8</v>
      </c>
      <c r="F11" s="61" t="s">
        <v>8</v>
      </c>
      <c r="G11" s="60"/>
      <c r="H11" s="62" t="s">
        <v>8</v>
      </c>
      <c r="I11" s="61" t="s">
        <v>8</v>
      </c>
    </row>
    <row r="12" spans="1:55">
      <c r="A12" s="63"/>
      <c r="B12" s="64"/>
      <c r="C12" s="64"/>
      <c r="D12" s="65"/>
      <c r="E12" s="66"/>
      <c r="F12" s="67"/>
      <c r="G12" s="55"/>
      <c r="H12" s="68"/>
      <c r="I12" s="6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ht="15.75">
      <c r="A13" s="69"/>
      <c r="B13" s="44"/>
      <c r="C13" s="64"/>
      <c r="D13" s="65"/>
      <c r="E13" s="66"/>
      <c r="F13" s="67"/>
      <c r="G13" s="55"/>
      <c r="H13" s="68"/>
      <c r="I13" s="6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ht="15.75">
      <c r="A14" s="70" t="s">
        <v>55</v>
      </c>
      <c r="B14" s="71"/>
      <c r="C14" s="71"/>
      <c r="D14" s="72"/>
      <c r="E14" s="73">
        <v>15318</v>
      </c>
      <c r="F14" s="74">
        <v>20320</v>
      </c>
      <c r="G14" s="75"/>
      <c r="H14" s="76">
        <v>109543</v>
      </c>
      <c r="I14" s="74">
        <v>42077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55" ht="15.75">
      <c r="A15" s="70"/>
      <c r="B15" s="71"/>
      <c r="C15" s="71"/>
      <c r="D15" s="72"/>
      <c r="E15" s="73"/>
      <c r="F15" s="74"/>
      <c r="G15" s="75"/>
      <c r="H15" s="76"/>
      <c r="I15" s="7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ht="15.75">
      <c r="A16" s="70" t="s">
        <v>56</v>
      </c>
      <c r="B16" s="71"/>
      <c r="C16" s="71"/>
      <c r="D16" s="72"/>
      <c r="E16" s="73">
        <v>-16245</v>
      </c>
      <c r="F16" s="74">
        <v>-20030</v>
      </c>
      <c r="G16" s="75"/>
      <c r="H16" s="76">
        <v>-109641</v>
      </c>
      <c r="I16" s="74">
        <v>-41399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 ht="15.75">
      <c r="A17" s="70"/>
      <c r="B17" s="71"/>
      <c r="C17" s="71"/>
      <c r="D17" s="72"/>
      <c r="E17" s="73"/>
      <c r="F17" s="74"/>
      <c r="G17" s="75"/>
      <c r="H17" s="76"/>
      <c r="I17" s="7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ht="15.75">
      <c r="A18" s="70" t="s">
        <v>57</v>
      </c>
      <c r="B18" s="71"/>
      <c r="C18" s="71"/>
      <c r="D18" s="72"/>
      <c r="E18" s="73">
        <v>1004</v>
      </c>
      <c r="F18" s="74">
        <v>117</v>
      </c>
      <c r="G18" s="75"/>
      <c r="H18" s="76">
        <v>1291</v>
      </c>
      <c r="I18" s="74">
        <v>550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ht="15.75">
      <c r="A19" s="70" t="s">
        <v>58</v>
      </c>
      <c r="B19" s="71"/>
      <c r="C19" s="71"/>
      <c r="D19" s="72"/>
      <c r="E19" s="73">
        <v>2439</v>
      </c>
      <c r="F19" s="74">
        <v>0</v>
      </c>
      <c r="G19" s="75"/>
      <c r="H19" s="76">
        <v>2439</v>
      </c>
      <c r="I19" s="74"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ht="15.75">
      <c r="A20" s="77"/>
      <c r="B20" s="71"/>
      <c r="C20" s="71"/>
      <c r="D20" s="72"/>
      <c r="E20" s="78"/>
      <c r="F20" s="79"/>
      <c r="G20" s="75"/>
      <c r="H20" s="80"/>
      <c r="I20" s="79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ht="15.75">
      <c r="A21" s="70" t="s">
        <v>59</v>
      </c>
      <c r="B21" s="71"/>
      <c r="C21" s="71"/>
      <c r="D21" s="72"/>
      <c r="E21" s="81">
        <f>SUM(E14:E20)</f>
        <v>2516</v>
      </c>
      <c r="F21" s="82">
        <f>SUM(F14:F20)</f>
        <v>407</v>
      </c>
      <c r="G21" s="75"/>
      <c r="H21" s="83">
        <f>SUM(H14:H20)</f>
        <v>3632</v>
      </c>
      <c r="I21" s="82">
        <f>SUM(I14:I20)</f>
        <v>1228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 ht="15.75">
      <c r="A22" s="70"/>
      <c r="B22" s="71"/>
      <c r="C22" s="71"/>
      <c r="D22" s="72"/>
      <c r="E22" s="73"/>
      <c r="F22" s="74"/>
      <c r="G22" s="75"/>
      <c r="H22" s="76"/>
      <c r="I22" s="7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ht="15.75">
      <c r="A23" s="70" t="s">
        <v>60</v>
      </c>
      <c r="B23" s="71"/>
      <c r="C23" s="71"/>
      <c r="D23" s="72"/>
      <c r="E23" s="73">
        <v>-9</v>
      </c>
      <c r="F23" s="74">
        <v>-7</v>
      </c>
      <c r="G23" s="75"/>
      <c r="H23" s="76">
        <v>-104</v>
      </c>
      <c r="I23" s="74">
        <v>-19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 ht="15.75">
      <c r="A24" s="70"/>
      <c r="B24" s="71"/>
      <c r="C24" s="71"/>
      <c r="D24" s="72"/>
      <c r="E24" s="73"/>
      <c r="F24" s="74"/>
      <c r="G24" s="75"/>
      <c r="H24" s="76"/>
      <c r="I24" s="7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 ht="33" customHeight="1">
      <c r="A25" s="207" t="s">
        <v>61</v>
      </c>
      <c r="B25" s="208"/>
      <c r="C25" s="208"/>
      <c r="D25" s="208"/>
      <c r="E25" s="73">
        <v>0</v>
      </c>
      <c r="F25" s="74">
        <v>0</v>
      </c>
      <c r="G25" s="75"/>
      <c r="H25" s="76">
        <v>-15</v>
      </c>
      <c r="I25" s="74">
        <v>-6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ht="15.75">
      <c r="A26" s="70"/>
      <c r="B26" s="71"/>
      <c r="C26" s="71"/>
      <c r="D26" s="72"/>
      <c r="E26" s="78"/>
      <c r="F26" s="79"/>
      <c r="G26" s="75"/>
      <c r="H26" s="80"/>
      <c r="I26" s="79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1:55" ht="15.75">
      <c r="A27" s="70" t="s">
        <v>62</v>
      </c>
      <c r="B27" s="71"/>
      <c r="C27" s="71"/>
      <c r="D27" s="72"/>
      <c r="E27" s="81">
        <f>SUM(E21:E26)</f>
        <v>2507</v>
      </c>
      <c r="F27" s="82">
        <f>SUM(F21:F26)</f>
        <v>400</v>
      </c>
      <c r="G27" s="75"/>
      <c r="H27" s="76">
        <f>SUM(H21:H26)</f>
        <v>3513</v>
      </c>
      <c r="I27" s="74">
        <f>SUM(I21:I26)</f>
        <v>1203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1:55" ht="15.75">
      <c r="A28" s="70"/>
      <c r="B28" s="71"/>
      <c r="C28" s="71"/>
      <c r="D28" s="72"/>
      <c r="E28" s="73"/>
      <c r="F28" s="74"/>
      <c r="G28" s="75"/>
      <c r="H28" s="76"/>
      <c r="I28" s="7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 ht="15.75">
      <c r="A29" s="70" t="s">
        <v>63</v>
      </c>
      <c r="B29" s="71"/>
      <c r="C29" s="71"/>
      <c r="D29" s="72"/>
      <c r="E29" s="73">
        <v>-125</v>
      </c>
      <c r="F29" s="74">
        <v>-170</v>
      </c>
      <c r="G29" s="75"/>
      <c r="H29" s="76">
        <v>-237</v>
      </c>
      <c r="I29" s="74">
        <v>-163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55" ht="15.75">
      <c r="A30" s="70" t="s">
        <v>64</v>
      </c>
      <c r="B30" s="71"/>
      <c r="C30" s="71"/>
      <c r="D30" s="72"/>
      <c r="E30" s="73">
        <v>0</v>
      </c>
      <c r="F30" s="74"/>
      <c r="G30" s="75"/>
      <c r="H30" s="76">
        <v>-224</v>
      </c>
      <c r="I30" s="7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1:55" ht="15.75">
      <c r="A31" s="70"/>
      <c r="B31" s="71"/>
      <c r="C31" s="71"/>
      <c r="D31" s="72"/>
      <c r="E31" s="78"/>
      <c r="F31" s="79"/>
      <c r="G31" s="75"/>
      <c r="H31" s="80"/>
      <c r="I31" s="7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ht="15.75">
      <c r="A32" s="70" t="s">
        <v>65</v>
      </c>
      <c r="B32" s="71"/>
      <c r="C32" s="71"/>
      <c r="D32" s="72"/>
      <c r="E32" s="73">
        <f>SUM(E27:E31)</f>
        <v>2382</v>
      </c>
      <c r="F32" s="74">
        <f>SUM(F27:F31)</f>
        <v>230</v>
      </c>
      <c r="G32" s="75"/>
      <c r="H32" s="76">
        <f>SUM(H27:H31)</f>
        <v>3052</v>
      </c>
      <c r="I32" s="74">
        <f>SUM(I27:I31)</f>
        <v>1040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ht="15.75">
      <c r="A33" s="70"/>
      <c r="B33" s="71"/>
      <c r="C33" s="71"/>
      <c r="D33" s="72"/>
      <c r="E33" s="73"/>
      <c r="F33" s="74"/>
      <c r="G33" s="75"/>
      <c r="H33" s="76"/>
      <c r="I33" s="7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ht="16.5" thickBot="1">
      <c r="A34" s="70" t="s">
        <v>66</v>
      </c>
      <c r="B34" s="71"/>
      <c r="C34" s="71"/>
      <c r="D34" s="84"/>
      <c r="E34" s="85">
        <f>SUM(E32:E33)</f>
        <v>2382</v>
      </c>
      <c r="F34" s="86">
        <f>SUM(F32:F33)</f>
        <v>230</v>
      </c>
      <c r="G34" s="75"/>
      <c r="H34" s="87">
        <f>SUM(H32:H33)</f>
        <v>3052</v>
      </c>
      <c r="I34" s="86">
        <f>SUM(I32:I33)</f>
        <v>1040</v>
      </c>
      <c r="J34" s="6"/>
      <c r="K34" s="8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ht="16.5" thickTop="1">
      <c r="A35" s="70"/>
      <c r="B35" s="71"/>
      <c r="C35" s="71"/>
      <c r="D35" s="84"/>
      <c r="E35" s="73"/>
      <c r="F35" s="74"/>
      <c r="G35" s="75"/>
      <c r="H35" s="76"/>
      <c r="I35" s="74"/>
      <c r="J35" s="6"/>
      <c r="K35" s="8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 ht="15.75">
      <c r="A36" s="70" t="s">
        <v>67</v>
      </c>
      <c r="B36" s="71"/>
      <c r="C36" s="71"/>
      <c r="D36" s="84"/>
      <c r="E36" s="73">
        <v>0</v>
      </c>
      <c r="F36" s="74">
        <v>0</v>
      </c>
      <c r="G36" s="75"/>
      <c r="H36" s="76">
        <v>0</v>
      </c>
      <c r="I36" s="74">
        <v>0</v>
      </c>
      <c r="J36" s="6"/>
      <c r="K36" s="8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 ht="15.75">
      <c r="A37" s="70"/>
      <c r="B37" s="71"/>
      <c r="C37" s="71"/>
      <c r="D37" s="84"/>
      <c r="E37" s="78"/>
      <c r="F37" s="79"/>
      <c r="G37" s="75"/>
      <c r="H37" s="80"/>
      <c r="I37" s="79"/>
      <c r="J37" s="6"/>
      <c r="K37" s="8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 ht="15.75">
      <c r="A38" s="70" t="s">
        <v>68</v>
      </c>
      <c r="B38" s="71"/>
      <c r="C38" s="71"/>
      <c r="D38" s="84"/>
      <c r="E38" s="73"/>
      <c r="F38" s="74"/>
      <c r="G38" s="75"/>
      <c r="H38" s="76"/>
      <c r="I38" s="74"/>
      <c r="J38" s="6"/>
      <c r="K38" s="8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ht="16.5" thickBot="1">
      <c r="A39" s="70" t="s">
        <v>69</v>
      </c>
      <c r="B39" s="71"/>
      <c r="C39" s="71"/>
      <c r="D39" s="84"/>
      <c r="E39" s="89">
        <f>+E36+E34</f>
        <v>2382</v>
      </c>
      <c r="F39" s="90">
        <f>+F36+F34</f>
        <v>230</v>
      </c>
      <c r="G39" s="89">
        <f>+G36+G34</f>
        <v>0</v>
      </c>
      <c r="H39" s="89">
        <f>+H36+H34</f>
        <v>3052</v>
      </c>
      <c r="I39" s="90">
        <f>+I36+I34</f>
        <v>1040</v>
      </c>
      <c r="J39" s="6"/>
      <c r="K39" s="8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ht="15.75" thickTop="1">
      <c r="A40" s="91"/>
      <c r="B40" s="44"/>
      <c r="C40" s="44"/>
      <c r="D40" s="44"/>
      <c r="E40" s="91"/>
      <c r="F40" s="92"/>
      <c r="G40" s="91"/>
      <c r="H40" s="44"/>
      <c r="I40" s="92"/>
      <c r="J40" s="6"/>
      <c r="K40" s="8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1:55" ht="15.75">
      <c r="A41" s="70" t="s">
        <v>70</v>
      </c>
      <c r="B41" s="71"/>
      <c r="C41" s="71"/>
      <c r="D41" s="84"/>
      <c r="E41" s="73"/>
      <c r="F41" s="74"/>
      <c r="G41" s="75"/>
      <c r="H41" s="76"/>
      <c r="I41" s="74"/>
      <c r="J41" s="6"/>
      <c r="K41" s="8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ht="15.75">
      <c r="A42" s="70" t="s">
        <v>71</v>
      </c>
      <c r="B42" s="71"/>
      <c r="C42" s="71"/>
      <c r="D42" s="84"/>
      <c r="E42" s="73">
        <f>+E34</f>
        <v>2382</v>
      </c>
      <c r="F42" s="74">
        <v>230</v>
      </c>
      <c r="G42" s="75"/>
      <c r="H42" s="76">
        <f>+H34</f>
        <v>3052</v>
      </c>
      <c r="I42" s="74">
        <v>1040</v>
      </c>
      <c r="J42" s="6"/>
      <c r="K42" s="8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ht="15.75">
      <c r="A43" s="70" t="s">
        <v>72</v>
      </c>
      <c r="B43" s="71"/>
      <c r="C43" s="71"/>
      <c r="D43" s="84"/>
      <c r="E43" s="73">
        <v>0</v>
      </c>
      <c r="F43" s="74">
        <v>0</v>
      </c>
      <c r="G43" s="75"/>
      <c r="H43" s="76">
        <v>0</v>
      </c>
      <c r="I43" s="74">
        <v>0</v>
      </c>
      <c r="J43" s="6"/>
      <c r="K43" s="8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ht="15.75">
      <c r="A44" s="70"/>
      <c r="B44" s="71"/>
      <c r="C44" s="71"/>
      <c r="D44" s="84"/>
      <c r="E44" s="73"/>
      <c r="F44" s="74"/>
      <c r="G44" s="75"/>
      <c r="H44" s="76"/>
      <c r="I44" s="74"/>
      <c r="J44" s="6"/>
      <c r="K44" s="8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1:55" ht="16.5" thickBot="1">
      <c r="A45" s="70" t="s">
        <v>66</v>
      </c>
      <c r="B45" s="71"/>
      <c r="C45" s="71"/>
      <c r="D45" s="84"/>
      <c r="E45" s="85">
        <f>SUM(E42:E44)</f>
        <v>2382</v>
      </c>
      <c r="F45" s="86">
        <f>SUM(F42:F44)</f>
        <v>230</v>
      </c>
      <c r="G45" s="73"/>
      <c r="H45" s="87">
        <f>SUM(H42:H44)</f>
        <v>3052</v>
      </c>
      <c r="I45" s="86">
        <f>SUM(I42:I44)</f>
        <v>1040</v>
      </c>
      <c r="J45" s="6"/>
      <c r="K45" s="8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 ht="16.5" thickTop="1">
      <c r="A46" s="70"/>
      <c r="B46" s="71"/>
      <c r="C46" s="71"/>
      <c r="D46" s="84"/>
      <c r="E46" s="73"/>
      <c r="F46" s="74"/>
      <c r="G46" s="75"/>
      <c r="H46" s="76"/>
      <c r="I46" s="74"/>
      <c r="J46" s="6"/>
      <c r="K46" s="8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 ht="15.75">
      <c r="A47" s="70" t="s">
        <v>68</v>
      </c>
      <c r="B47" s="71"/>
      <c r="C47" s="71"/>
      <c r="D47" s="84"/>
      <c r="E47" s="73"/>
      <c r="F47" s="74"/>
      <c r="G47" s="75"/>
      <c r="H47" s="76"/>
      <c r="I47" s="74"/>
      <c r="J47" s="6"/>
      <c r="K47" s="8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</row>
    <row r="48" spans="1:55" ht="15.75">
      <c r="A48" s="70" t="s">
        <v>73</v>
      </c>
      <c r="B48" s="71"/>
      <c r="C48" s="71"/>
      <c r="D48" s="84"/>
      <c r="E48" s="73"/>
      <c r="F48" s="74"/>
      <c r="G48" s="75"/>
      <c r="H48" s="76"/>
      <c r="I48" s="74"/>
      <c r="J48" s="6"/>
      <c r="K48" s="8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 ht="15.75">
      <c r="A49" s="70" t="s">
        <v>71</v>
      </c>
      <c r="B49" s="71"/>
      <c r="C49" s="71"/>
      <c r="D49" s="84"/>
      <c r="E49" s="73">
        <f>+E39</f>
        <v>2382</v>
      </c>
      <c r="F49" s="74">
        <v>230</v>
      </c>
      <c r="G49" s="75"/>
      <c r="H49" s="76">
        <f>+H39</f>
        <v>3052</v>
      </c>
      <c r="I49" s="74">
        <v>1040</v>
      </c>
      <c r="J49" s="6"/>
      <c r="K49" s="8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ht="15.75">
      <c r="A50" s="70" t="s">
        <v>72</v>
      </c>
      <c r="B50" s="71"/>
      <c r="C50" s="71"/>
      <c r="D50" s="84"/>
      <c r="E50" s="73">
        <v>0</v>
      </c>
      <c r="F50" s="74">
        <v>0</v>
      </c>
      <c r="G50" s="75"/>
      <c r="H50" s="76">
        <v>0</v>
      </c>
      <c r="I50" s="74">
        <v>0</v>
      </c>
      <c r="J50" s="6"/>
      <c r="K50" s="8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 ht="15.75">
      <c r="A51" s="70"/>
      <c r="B51" s="71"/>
      <c r="C51" s="71"/>
      <c r="D51" s="84"/>
      <c r="E51" s="78"/>
      <c r="F51" s="79"/>
      <c r="G51" s="75"/>
      <c r="H51" s="80"/>
      <c r="I51" s="79"/>
      <c r="J51" s="6"/>
      <c r="K51" s="8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 ht="15.75">
      <c r="A52" s="70" t="s">
        <v>68</v>
      </c>
      <c r="B52" s="71"/>
      <c r="C52" s="71"/>
      <c r="D52" s="84"/>
      <c r="E52" s="73"/>
      <c r="F52" s="74"/>
      <c r="G52" s="75"/>
      <c r="H52" s="76"/>
      <c r="I52" s="74"/>
      <c r="J52" s="6"/>
      <c r="K52" s="8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ht="16.5" thickBot="1">
      <c r="A53" s="70" t="s">
        <v>69</v>
      </c>
      <c r="B53" s="71"/>
      <c r="C53" s="71"/>
      <c r="D53" s="84"/>
      <c r="E53" s="89">
        <f>SUM(E49:E52)</f>
        <v>2382</v>
      </c>
      <c r="F53" s="93">
        <f>SUM(F49:F52)</f>
        <v>230</v>
      </c>
      <c r="G53" s="73"/>
      <c r="H53" s="90">
        <f>SUM(H49:H52)</f>
        <v>3052</v>
      </c>
      <c r="I53" s="93">
        <f>SUM(I49:I52)</f>
        <v>1040</v>
      </c>
      <c r="J53" s="6"/>
      <c r="K53" s="8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</row>
    <row r="54" spans="1:55" ht="16.5" thickTop="1">
      <c r="A54" s="94"/>
      <c r="B54" s="95"/>
      <c r="C54" s="95"/>
      <c r="D54" s="95"/>
      <c r="E54" s="96"/>
      <c r="F54" s="97"/>
      <c r="G54" s="98"/>
      <c r="H54" s="99"/>
      <c r="I54" s="97"/>
    </row>
    <row r="55" spans="1:55" ht="15.75">
      <c r="A55" s="94"/>
      <c r="B55" s="95"/>
      <c r="C55" s="95"/>
      <c r="D55" s="95"/>
      <c r="E55" s="96"/>
      <c r="F55" s="97"/>
      <c r="G55" s="98"/>
      <c r="H55" s="99"/>
      <c r="I55" s="97"/>
    </row>
    <row r="56" spans="1:55" ht="15.75">
      <c r="A56" s="70" t="s">
        <v>74</v>
      </c>
      <c r="B56" s="95"/>
      <c r="C56" s="95"/>
      <c r="D56" s="95"/>
      <c r="E56" s="100" t="s">
        <v>75</v>
      </c>
      <c r="F56" s="101" t="s">
        <v>75</v>
      </c>
      <c r="G56" s="102"/>
      <c r="H56" s="103" t="s">
        <v>75</v>
      </c>
      <c r="I56" s="101" t="s">
        <v>75</v>
      </c>
    </row>
    <row r="57" spans="1:55" ht="15.75">
      <c r="A57" s="70" t="s">
        <v>76</v>
      </c>
      <c r="B57" s="95"/>
      <c r="C57" s="95"/>
      <c r="D57" s="95"/>
      <c r="E57" s="104">
        <f>E34/67000*100</f>
        <v>3.5552238805970151</v>
      </c>
      <c r="F57" s="105">
        <f>F34/67000*100</f>
        <v>0.34328358208955223</v>
      </c>
      <c r="G57" s="106"/>
      <c r="H57" s="107">
        <f>H34/67000*100</f>
        <v>4.5552238805970147</v>
      </c>
      <c r="I57" s="105">
        <f>I34/67000*100</f>
        <v>1.5522388059701493</v>
      </c>
    </row>
    <row r="58" spans="1:55" ht="15.75">
      <c r="A58" s="108"/>
      <c r="B58" s="109"/>
      <c r="C58" s="109"/>
      <c r="D58" s="109"/>
      <c r="E58" s="110"/>
      <c r="F58" s="111"/>
      <c r="G58" s="112"/>
      <c r="H58" s="113"/>
      <c r="I58" s="111"/>
    </row>
    <row r="59" spans="1:55" ht="15.75">
      <c r="A59" s="114"/>
      <c r="B59" s="114"/>
      <c r="C59" s="114"/>
      <c r="D59" s="114"/>
      <c r="E59" s="115"/>
      <c r="F59" s="116"/>
      <c r="G59" s="116"/>
      <c r="H59" s="115"/>
      <c r="I59" s="116"/>
    </row>
    <row r="61" spans="1:55" ht="31.5" customHeight="1">
      <c r="A61" s="199" t="s">
        <v>77</v>
      </c>
      <c r="B61" s="200"/>
      <c r="C61" s="200"/>
      <c r="D61" s="200"/>
      <c r="E61" s="200"/>
      <c r="F61" s="200"/>
      <c r="G61" s="200"/>
      <c r="H61" s="200"/>
      <c r="I61" s="200"/>
    </row>
    <row r="63" spans="1:55">
      <c r="A63" s="117"/>
      <c r="B63" s="48"/>
      <c r="C63" s="48"/>
      <c r="D63" s="48"/>
      <c r="E63" s="48"/>
      <c r="F63" s="48"/>
      <c r="G63" s="48"/>
      <c r="H63" s="48"/>
      <c r="I63" s="118"/>
    </row>
    <row r="64" spans="1:55" ht="15.75">
      <c r="A64" s="69" t="s">
        <v>78</v>
      </c>
      <c r="B64" s="44"/>
      <c r="C64" s="44"/>
      <c r="D64" s="44"/>
      <c r="E64" s="119" t="s">
        <v>8</v>
      </c>
      <c r="F64" s="119" t="s">
        <v>8</v>
      </c>
      <c r="G64" s="44"/>
      <c r="H64" s="119" t="s">
        <v>8</v>
      </c>
      <c r="I64" s="120" t="s">
        <v>8</v>
      </c>
    </row>
    <row r="65" spans="1:9">
      <c r="A65" s="63"/>
      <c r="B65" s="44"/>
      <c r="C65" s="44"/>
      <c r="D65" s="44"/>
      <c r="E65" s="44"/>
      <c r="F65" s="44"/>
      <c r="G65" s="44"/>
      <c r="H65" s="44"/>
      <c r="I65" s="92"/>
    </row>
    <row r="66" spans="1:9">
      <c r="A66" s="91" t="s">
        <v>59</v>
      </c>
      <c r="B66" s="44"/>
      <c r="C66" s="44"/>
      <c r="D66" s="44"/>
      <c r="E66" s="64">
        <v>2516</v>
      </c>
      <c r="F66" s="64">
        <v>407</v>
      </c>
      <c r="G66" s="64"/>
      <c r="H66" s="64">
        <v>3632</v>
      </c>
      <c r="I66" s="121">
        <v>1228</v>
      </c>
    </row>
    <row r="67" spans="1:9">
      <c r="A67" s="91" t="s">
        <v>79</v>
      </c>
      <c r="B67" s="44"/>
      <c r="C67" s="44"/>
      <c r="D67" s="44"/>
      <c r="E67" s="64">
        <v>44</v>
      </c>
      <c r="F67" s="64">
        <v>60</v>
      </c>
      <c r="G67" s="64"/>
      <c r="H67" s="64">
        <v>172</v>
      </c>
      <c r="I67" s="121">
        <v>255</v>
      </c>
    </row>
    <row r="68" spans="1:9">
      <c r="A68" s="91" t="s">
        <v>80</v>
      </c>
      <c r="B68" s="44"/>
      <c r="C68" s="44"/>
      <c r="D68" s="44"/>
      <c r="E68" s="64">
        <v>9</v>
      </c>
      <c r="F68" s="64">
        <v>7</v>
      </c>
      <c r="G68" s="64"/>
      <c r="H68" s="64">
        <v>31</v>
      </c>
      <c r="I68" s="121">
        <v>19</v>
      </c>
    </row>
    <row r="69" spans="1:9">
      <c r="A69" s="122" t="s">
        <v>81</v>
      </c>
      <c r="B69" s="123"/>
      <c r="C69" s="123"/>
      <c r="D69" s="123"/>
      <c r="E69" s="123">
        <v>195</v>
      </c>
      <c r="F69" s="123">
        <v>136</v>
      </c>
      <c r="G69" s="123"/>
      <c r="H69" s="123">
        <v>645</v>
      </c>
      <c r="I69" s="124">
        <v>475</v>
      </c>
    </row>
  </sheetData>
  <mergeCells count="7">
    <mergeCell ref="A61:I61"/>
    <mergeCell ref="A1:I1"/>
    <mergeCell ref="A2:I2"/>
    <mergeCell ref="A3:I3"/>
    <mergeCell ref="E6:F6"/>
    <mergeCell ref="H6:I6"/>
    <mergeCell ref="A25:D25"/>
  </mergeCells>
  <printOptions horizontalCentered="1"/>
  <pageMargins left="1" right="0.75" top="0.41" bottom="0.5" header="0.25" footer="0.25"/>
  <pageSetup paperSize="9" scale="69" orientation="portrait" horizontalDpi="300" verticalDpi="300" r:id="rId1"/>
  <headerFooter alignWithMargins="0">
    <oddFooter>&amp;C- 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J38"/>
  <sheetViews>
    <sheetView topLeftCell="A4" zoomScale="75" zoomScaleNormal="75" workbookViewId="0">
      <selection activeCell="G24" sqref="G24"/>
    </sheetView>
  </sheetViews>
  <sheetFormatPr defaultRowHeight="12.75"/>
  <cols>
    <col min="1" max="1" width="5.42578125" customWidth="1"/>
    <col min="4" max="4" width="27.140625" customWidth="1"/>
    <col min="5" max="5" width="13.85546875" bestFit="1" customWidth="1"/>
    <col min="6" max="6" width="12.85546875" bestFit="1" customWidth="1"/>
    <col min="7" max="7" width="16.140625" customWidth="1"/>
    <col min="8" max="8" width="15.42578125" customWidth="1"/>
    <col min="9" max="9" width="14.28515625" customWidth="1"/>
    <col min="10" max="10" width="11.5703125" customWidth="1"/>
  </cols>
  <sheetData>
    <row r="1" spans="1:10" ht="21" customHeight="1">
      <c r="A1" s="192" t="s">
        <v>45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21.75" customHeight="1" thickBot="1">
      <c r="A2" s="192" t="str">
        <f>+'[1]PL-ann'!A2</f>
        <v>QUARTERLY REPORT FOR THE FOURTH QUARTER ENDED 31 JANUARY 2012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27" customHeight="1" thickBot="1">
      <c r="A3" s="209" t="s">
        <v>82</v>
      </c>
      <c r="B3" s="210"/>
      <c r="C3" s="210"/>
      <c r="D3" s="210"/>
      <c r="E3" s="210"/>
      <c r="F3" s="210"/>
      <c r="G3" s="210"/>
      <c r="H3" s="210"/>
      <c r="I3" s="210"/>
      <c r="J3" s="211"/>
    </row>
    <row r="4" spans="1:10" ht="15.75">
      <c r="A4" s="125"/>
      <c r="B4" s="7"/>
      <c r="C4" s="7"/>
      <c r="D4" s="7"/>
      <c r="E4" s="7"/>
      <c r="F4" s="7"/>
      <c r="G4" s="7"/>
      <c r="H4" s="7"/>
      <c r="I4" s="7"/>
      <c r="J4" s="7"/>
    </row>
    <row r="5" spans="1:10" ht="21.75" customHeight="1">
      <c r="A5" s="7"/>
      <c r="B5" s="7"/>
      <c r="C5" s="7"/>
      <c r="D5" s="7"/>
      <c r="E5" s="212" t="s">
        <v>83</v>
      </c>
      <c r="F5" s="212"/>
      <c r="G5" s="212"/>
      <c r="H5" s="212"/>
      <c r="I5" s="126"/>
      <c r="J5" s="7"/>
    </row>
    <row r="6" spans="1:10" ht="15">
      <c r="A6" s="7"/>
      <c r="B6" s="7"/>
      <c r="C6" s="7"/>
      <c r="D6" s="7"/>
      <c r="E6" s="127"/>
      <c r="F6" s="127"/>
      <c r="G6" s="127"/>
      <c r="H6" s="127"/>
      <c r="I6" s="127"/>
      <c r="J6" s="126"/>
    </row>
    <row r="7" spans="1:10" ht="15">
      <c r="A7" s="7"/>
      <c r="B7" s="7"/>
      <c r="C7" s="7"/>
      <c r="D7" s="7"/>
      <c r="E7" s="128" t="s">
        <v>84</v>
      </c>
      <c r="F7" s="129" t="s">
        <v>85</v>
      </c>
      <c r="G7" s="129" t="s">
        <v>86</v>
      </c>
      <c r="H7" s="130"/>
      <c r="I7" s="131" t="s">
        <v>87</v>
      </c>
      <c r="J7" s="132" t="s">
        <v>88</v>
      </c>
    </row>
    <row r="8" spans="1:10" ht="15">
      <c r="A8" s="7"/>
      <c r="B8" s="7"/>
      <c r="C8" s="7"/>
      <c r="D8" s="7"/>
      <c r="E8" s="133" t="s">
        <v>89</v>
      </c>
      <c r="F8" s="127" t="s">
        <v>90</v>
      </c>
      <c r="G8" s="127" t="s">
        <v>91</v>
      </c>
      <c r="H8" s="134" t="s">
        <v>88</v>
      </c>
      <c r="I8" s="134" t="s">
        <v>92</v>
      </c>
      <c r="J8" s="135" t="s">
        <v>93</v>
      </c>
    </row>
    <row r="9" spans="1:10" ht="15">
      <c r="A9" s="7"/>
      <c r="B9" s="7"/>
      <c r="C9" s="7"/>
      <c r="D9" s="7"/>
      <c r="E9" s="136" t="s">
        <v>8</v>
      </c>
      <c r="F9" s="137" t="s">
        <v>8</v>
      </c>
      <c r="G9" s="137" t="s">
        <v>8</v>
      </c>
      <c r="H9" s="138" t="s">
        <v>8</v>
      </c>
      <c r="I9" s="138" t="s">
        <v>8</v>
      </c>
      <c r="J9" s="139" t="s">
        <v>8</v>
      </c>
    </row>
    <row r="10" spans="1:10" ht="15">
      <c r="A10" s="7"/>
      <c r="B10" s="7"/>
      <c r="C10" s="7"/>
      <c r="D10" s="7"/>
      <c r="E10" s="133"/>
      <c r="F10" s="127"/>
      <c r="G10" s="127"/>
      <c r="H10" s="134"/>
      <c r="I10" s="134"/>
      <c r="J10" s="135"/>
    </row>
    <row r="11" spans="1:10" ht="15">
      <c r="A11" s="7"/>
      <c r="B11" s="7"/>
      <c r="C11" s="7"/>
      <c r="D11" s="7"/>
      <c r="E11" s="133"/>
      <c r="F11" s="127"/>
      <c r="G11" s="127"/>
      <c r="H11" s="134"/>
      <c r="I11" s="134"/>
      <c r="J11" s="135"/>
    </row>
    <row r="12" spans="1:10" ht="15">
      <c r="A12" s="7" t="s">
        <v>94</v>
      </c>
      <c r="B12" s="7"/>
      <c r="C12" s="7"/>
      <c r="D12" s="7"/>
      <c r="E12" s="140">
        <v>67000</v>
      </c>
      <c r="F12" s="141">
        <v>7713</v>
      </c>
      <c r="G12" s="141">
        <v>-29215</v>
      </c>
      <c r="H12" s="142">
        <f>SUM(E12:G12)</f>
        <v>45498</v>
      </c>
      <c r="I12" s="142">
        <v>0</v>
      </c>
      <c r="J12" s="143">
        <f>SUM(H12:I12)</f>
        <v>45498</v>
      </c>
    </row>
    <row r="13" spans="1:10" ht="15">
      <c r="A13" s="7"/>
      <c r="B13" s="7"/>
      <c r="C13" s="7"/>
      <c r="D13" s="7"/>
      <c r="E13" s="140"/>
      <c r="F13" s="141"/>
      <c r="G13" s="141"/>
      <c r="H13" s="142"/>
      <c r="I13" s="142"/>
      <c r="J13" s="143"/>
    </row>
    <row r="14" spans="1:10" ht="15">
      <c r="A14" s="7"/>
      <c r="B14" s="7"/>
      <c r="C14" s="7"/>
      <c r="D14" s="7"/>
      <c r="E14" s="140"/>
      <c r="F14" s="141"/>
      <c r="G14" s="141"/>
      <c r="H14" s="142"/>
      <c r="I14" s="142"/>
      <c r="J14" s="143"/>
    </row>
    <row r="15" spans="1:10" ht="15">
      <c r="A15" s="7" t="s">
        <v>95</v>
      </c>
      <c r="C15" s="7"/>
      <c r="D15" s="7"/>
      <c r="E15" s="140"/>
      <c r="F15" s="141"/>
      <c r="G15" s="141">
        <v>3052</v>
      </c>
      <c r="H15" s="142">
        <f>+G15</f>
        <v>3052</v>
      </c>
      <c r="I15" s="142">
        <v>0</v>
      </c>
      <c r="J15" s="143">
        <f>+H15-I15</f>
        <v>3052</v>
      </c>
    </row>
    <row r="16" spans="1:10" ht="15">
      <c r="A16" s="7"/>
      <c r="B16" s="7"/>
      <c r="C16" s="7"/>
      <c r="D16" s="7"/>
      <c r="E16" s="144"/>
      <c r="F16" s="65"/>
      <c r="G16" s="65"/>
      <c r="H16" s="145"/>
      <c r="I16" s="146"/>
      <c r="J16" s="147"/>
    </row>
    <row r="17" spans="1:10" ht="15.75" thickBot="1">
      <c r="A17" s="7" t="s">
        <v>96</v>
      </c>
      <c r="B17" s="7"/>
      <c r="C17" s="7"/>
      <c r="D17" s="7"/>
      <c r="E17" s="148">
        <f t="shared" ref="E17:J17" si="0">SUM(E12:E16)</f>
        <v>67000</v>
      </c>
      <c r="F17" s="149">
        <f t="shared" si="0"/>
        <v>7713</v>
      </c>
      <c r="G17" s="149">
        <f t="shared" si="0"/>
        <v>-26163</v>
      </c>
      <c r="H17" s="150">
        <f t="shared" si="0"/>
        <v>48550</v>
      </c>
      <c r="I17" s="150">
        <f t="shared" si="0"/>
        <v>0</v>
      </c>
      <c r="J17" s="151">
        <f t="shared" si="0"/>
        <v>48550</v>
      </c>
    </row>
    <row r="18" spans="1:10" ht="15.75" thickTop="1">
      <c r="A18" s="7"/>
      <c r="B18" s="7"/>
      <c r="C18" s="7"/>
      <c r="D18" s="7"/>
      <c r="E18" s="152"/>
      <c r="F18" s="152"/>
      <c r="G18" s="152"/>
      <c r="H18" s="152"/>
      <c r="I18" s="152"/>
      <c r="J18" s="152"/>
    </row>
    <row r="19" spans="1:10" ht="15">
      <c r="A19" s="7"/>
      <c r="B19" s="7"/>
      <c r="C19" s="7"/>
      <c r="D19" s="7"/>
      <c r="E19" s="126"/>
      <c r="F19" s="126"/>
      <c r="G19" s="126"/>
      <c r="H19" s="126"/>
      <c r="I19" s="126"/>
      <c r="J19" s="126"/>
    </row>
    <row r="20" spans="1:10" ht="1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20.25" customHeight="1">
      <c r="A21" s="7"/>
      <c r="B21" s="7"/>
      <c r="C21" s="7"/>
      <c r="D21" s="7"/>
      <c r="E21" s="212" t="s">
        <v>83</v>
      </c>
      <c r="F21" s="212"/>
      <c r="G21" s="212"/>
      <c r="H21" s="212"/>
      <c r="I21" s="126"/>
      <c r="J21" s="126"/>
    </row>
    <row r="22" spans="1:10" ht="15">
      <c r="A22" s="7"/>
      <c r="B22" s="7"/>
      <c r="C22" s="7"/>
      <c r="D22" s="7"/>
      <c r="E22" s="127"/>
      <c r="F22" s="127"/>
      <c r="G22" s="127"/>
      <c r="H22" s="127"/>
      <c r="I22" s="127"/>
      <c r="J22" s="126"/>
    </row>
    <row r="23" spans="1:10" ht="15">
      <c r="A23" s="7"/>
      <c r="B23" s="7"/>
      <c r="C23" s="7"/>
      <c r="D23" s="7"/>
      <c r="E23" s="128" t="s">
        <v>84</v>
      </c>
      <c r="F23" s="129" t="s">
        <v>85</v>
      </c>
      <c r="G23" s="129" t="s">
        <v>86</v>
      </c>
      <c r="H23" s="131"/>
      <c r="I23" s="131" t="s">
        <v>87</v>
      </c>
      <c r="J23" s="132" t="s">
        <v>88</v>
      </c>
    </row>
    <row r="24" spans="1:10" ht="15">
      <c r="A24" s="7"/>
      <c r="B24" s="7"/>
      <c r="C24" s="7"/>
      <c r="D24" s="7"/>
      <c r="E24" s="133" t="s">
        <v>89</v>
      </c>
      <c r="F24" s="127" t="s">
        <v>90</v>
      </c>
      <c r="G24" s="127" t="s">
        <v>91</v>
      </c>
      <c r="H24" s="134" t="s">
        <v>88</v>
      </c>
      <c r="I24" s="134" t="s">
        <v>92</v>
      </c>
      <c r="J24" s="135" t="s">
        <v>93</v>
      </c>
    </row>
    <row r="25" spans="1:10" ht="15">
      <c r="A25" s="7"/>
      <c r="B25" s="7"/>
      <c r="C25" s="7"/>
      <c r="D25" s="7"/>
      <c r="E25" s="136" t="s">
        <v>8</v>
      </c>
      <c r="F25" s="137" t="s">
        <v>8</v>
      </c>
      <c r="G25" s="137" t="s">
        <v>8</v>
      </c>
      <c r="H25" s="138" t="s">
        <v>8</v>
      </c>
      <c r="I25" s="138" t="s">
        <v>8</v>
      </c>
      <c r="J25" s="139" t="s">
        <v>8</v>
      </c>
    </row>
    <row r="26" spans="1:10" ht="15">
      <c r="A26" s="7"/>
      <c r="B26" s="7"/>
      <c r="C26" s="7"/>
      <c r="D26" s="7"/>
      <c r="E26" s="133"/>
      <c r="F26" s="127"/>
      <c r="G26" s="127"/>
      <c r="H26" s="134"/>
      <c r="I26" s="134"/>
      <c r="J26" s="135"/>
    </row>
    <row r="27" spans="1:10" ht="15">
      <c r="A27" s="7"/>
      <c r="B27" s="7"/>
      <c r="C27" s="7"/>
      <c r="D27" s="7"/>
      <c r="E27" s="133"/>
      <c r="F27" s="127"/>
      <c r="G27" s="127"/>
      <c r="H27" s="134"/>
      <c r="I27" s="134"/>
      <c r="J27" s="135"/>
    </row>
    <row r="28" spans="1:10" ht="15">
      <c r="A28" s="7" t="s">
        <v>97</v>
      </c>
      <c r="B28" s="7"/>
      <c r="C28" s="7"/>
      <c r="D28" s="7"/>
      <c r="E28" s="63">
        <v>67000</v>
      </c>
      <c r="F28" s="64">
        <v>7713</v>
      </c>
      <c r="G28" s="64">
        <v>-30255</v>
      </c>
      <c r="H28" s="153">
        <f>SUM(E28:G28)</f>
        <v>44458</v>
      </c>
      <c r="I28" s="153">
        <v>0</v>
      </c>
      <c r="J28" s="121">
        <f>SUM(H28:I28)</f>
        <v>44458</v>
      </c>
    </row>
    <row r="29" spans="1:10" ht="15">
      <c r="A29" s="7"/>
      <c r="B29" s="7"/>
      <c r="C29" s="7"/>
      <c r="D29" s="7"/>
      <c r="E29" s="63"/>
      <c r="F29" s="64"/>
      <c r="G29" s="64"/>
      <c r="H29" s="153"/>
      <c r="I29" s="153"/>
      <c r="J29" s="121"/>
    </row>
    <row r="30" spans="1:10" ht="15">
      <c r="A30" s="7"/>
      <c r="B30" s="7"/>
      <c r="C30" s="7"/>
      <c r="D30" s="7"/>
      <c r="E30" s="63"/>
      <c r="F30" s="64"/>
      <c r="G30" s="64"/>
      <c r="H30" s="153"/>
      <c r="I30" s="153"/>
      <c r="J30" s="121"/>
    </row>
    <row r="31" spans="1:10" ht="15">
      <c r="A31" s="7" t="s">
        <v>95</v>
      </c>
      <c r="C31" s="7"/>
      <c r="D31" s="7"/>
      <c r="E31" s="63"/>
      <c r="F31" s="64"/>
      <c r="G31" s="64">
        <v>1040</v>
      </c>
      <c r="H31" s="153">
        <f>SUM(E31:G31)</f>
        <v>1040</v>
      </c>
      <c r="I31" s="153">
        <v>0</v>
      </c>
      <c r="J31" s="121">
        <f>SUM(H31:I31)</f>
        <v>1040</v>
      </c>
    </row>
    <row r="32" spans="1:10" ht="15">
      <c r="A32" s="7"/>
      <c r="C32" s="7"/>
      <c r="D32" s="7"/>
      <c r="E32" s="63"/>
      <c r="F32" s="64"/>
      <c r="G32" s="64"/>
      <c r="H32" s="153"/>
      <c r="I32" s="153"/>
      <c r="J32" s="121"/>
    </row>
    <row r="33" spans="1:10" ht="15">
      <c r="A33" s="7"/>
      <c r="B33" s="7"/>
      <c r="C33" s="7"/>
      <c r="D33" s="7"/>
      <c r="E33" s="63"/>
      <c r="F33" s="64"/>
      <c r="G33" s="64"/>
      <c r="H33" s="153"/>
      <c r="I33" s="153"/>
      <c r="J33" s="121"/>
    </row>
    <row r="34" spans="1:10" ht="15.75" thickBot="1">
      <c r="A34" s="7" t="s">
        <v>98</v>
      </c>
      <c r="B34" s="7"/>
      <c r="C34" s="7"/>
      <c r="D34" s="7"/>
      <c r="E34" s="154">
        <f t="shared" ref="E34:J34" si="1">SUM(E28:E33)</f>
        <v>67000</v>
      </c>
      <c r="F34" s="155">
        <f t="shared" si="1"/>
        <v>7713</v>
      </c>
      <c r="G34" s="155">
        <f t="shared" si="1"/>
        <v>-29215</v>
      </c>
      <c r="H34" s="156">
        <f t="shared" si="1"/>
        <v>45498</v>
      </c>
      <c r="I34" s="156">
        <f t="shared" si="1"/>
        <v>0</v>
      </c>
      <c r="J34" s="157">
        <f t="shared" si="1"/>
        <v>45498</v>
      </c>
    </row>
    <row r="35" spans="1:10" ht="15.75" thickTop="1">
      <c r="A35" s="7"/>
      <c r="B35" s="7"/>
      <c r="C35" s="7"/>
      <c r="D35" s="7"/>
      <c r="E35" s="158"/>
      <c r="F35" s="158"/>
      <c r="G35" s="158"/>
      <c r="H35" s="158"/>
      <c r="I35" s="158"/>
      <c r="J35" s="158"/>
    </row>
    <row r="36" spans="1:10" ht="1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37.5" customHeight="1">
      <c r="A37" s="199" t="s">
        <v>99</v>
      </c>
      <c r="B37" s="199"/>
      <c r="C37" s="199"/>
      <c r="D37" s="199"/>
      <c r="E37" s="199"/>
      <c r="F37" s="199"/>
      <c r="G37" s="199"/>
      <c r="H37" s="199"/>
      <c r="I37" s="199"/>
      <c r="J37" s="199"/>
    </row>
    <row r="38" spans="1:10" ht="15">
      <c r="A38" s="7"/>
      <c r="B38" s="7"/>
      <c r="C38" s="7"/>
      <c r="D38" s="7"/>
      <c r="E38" s="7"/>
      <c r="F38" s="7"/>
      <c r="G38" s="7"/>
      <c r="H38" s="7"/>
      <c r="I38" s="7"/>
      <c r="J38" s="7"/>
    </row>
  </sheetData>
  <mergeCells count="6">
    <mergeCell ref="A37:J37"/>
    <mergeCell ref="A1:J1"/>
    <mergeCell ref="A2:J2"/>
    <mergeCell ref="A3:J3"/>
    <mergeCell ref="E5:H5"/>
    <mergeCell ref="E21:H21"/>
  </mergeCells>
  <pageMargins left="0.75" right="0.36" top="0.75" bottom="1" header="0.55000000000000004" footer="0.5"/>
  <pageSetup paperSize="9" scale="69" orientation="portrait" horizontalDpi="300" verticalDpi="300" r:id="rId1"/>
  <headerFooter alignWithMargins="0">
    <oddFooter>&amp;C-  3 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F56"/>
  <sheetViews>
    <sheetView zoomScale="75" workbookViewId="0">
      <selection activeCell="D55" sqref="D55"/>
    </sheetView>
  </sheetViews>
  <sheetFormatPr defaultRowHeight="12.75"/>
  <cols>
    <col min="1" max="1" width="5.28515625" customWidth="1"/>
    <col min="2" max="2" width="8.7109375" customWidth="1"/>
    <col min="3" max="3" width="57.42578125" customWidth="1"/>
    <col min="4" max="4" width="13.42578125" bestFit="1" customWidth="1"/>
    <col min="5" max="5" width="3.140625" hidden="1" customWidth="1"/>
    <col min="6" max="6" width="13.140625" bestFit="1" customWidth="1"/>
  </cols>
  <sheetData>
    <row r="1" spans="1:6" ht="20.25">
      <c r="A1" s="192" t="s">
        <v>45</v>
      </c>
      <c r="B1" s="192"/>
      <c r="C1" s="192"/>
      <c r="D1" s="192"/>
      <c r="E1" s="192"/>
      <c r="F1" s="192"/>
    </row>
    <row r="2" spans="1:6" ht="22.5" customHeight="1">
      <c r="A2" s="213" t="str">
        <f>+'[1]Equity-ann'!A2:J2</f>
        <v>QUARTERLY REPORT FOR THE FOURTH QUARTER ENDED 31 JANUARY 2012</v>
      </c>
      <c r="B2" s="213"/>
      <c r="C2" s="213"/>
      <c r="D2" s="213"/>
      <c r="E2" s="213"/>
      <c r="F2" s="213"/>
    </row>
    <row r="3" spans="1:6" ht="24" customHeight="1">
      <c r="A3" s="214" t="s">
        <v>100</v>
      </c>
      <c r="B3" s="215"/>
      <c r="C3" s="215"/>
      <c r="D3" s="215"/>
      <c r="E3" s="215"/>
      <c r="F3" s="216"/>
    </row>
    <row r="4" spans="1:6" ht="15.75">
      <c r="A4" s="125"/>
      <c r="B4" s="7"/>
      <c r="C4" s="7"/>
      <c r="D4" s="7"/>
      <c r="E4" s="7"/>
    </row>
    <row r="5" spans="1:6" ht="15">
      <c r="A5" s="7"/>
      <c r="B5" s="7"/>
      <c r="C5" s="7"/>
      <c r="D5" s="7"/>
      <c r="E5" s="7"/>
    </row>
    <row r="6" spans="1:6" ht="15.75">
      <c r="A6" s="125"/>
      <c r="B6" s="7"/>
      <c r="C6" s="7"/>
      <c r="D6" s="159"/>
      <c r="E6" s="159"/>
      <c r="F6" s="159"/>
    </row>
    <row r="7" spans="1:6" ht="15.75">
      <c r="A7" s="7"/>
      <c r="B7" s="7"/>
      <c r="C7" s="7"/>
      <c r="D7" s="160" t="s">
        <v>101</v>
      </c>
      <c r="E7" s="161"/>
      <c r="F7" s="162" t="s">
        <v>101</v>
      </c>
    </row>
    <row r="8" spans="1:6" ht="15.75">
      <c r="A8" s="7"/>
      <c r="B8" s="7"/>
      <c r="C8" s="7"/>
      <c r="D8" s="163" t="s">
        <v>102</v>
      </c>
      <c r="E8" s="164"/>
      <c r="F8" s="165" t="s">
        <v>102</v>
      </c>
    </row>
    <row r="9" spans="1:6" ht="15.75">
      <c r="A9" s="7"/>
      <c r="B9" s="7"/>
      <c r="C9" s="7"/>
      <c r="D9" s="163" t="s">
        <v>6</v>
      </c>
      <c r="E9" s="164"/>
      <c r="F9" s="165" t="s">
        <v>7</v>
      </c>
    </row>
    <row r="10" spans="1:6" ht="15.75">
      <c r="A10" s="7"/>
      <c r="B10" s="7"/>
      <c r="C10" s="7"/>
      <c r="D10" s="166" t="s">
        <v>8</v>
      </c>
      <c r="E10" s="167"/>
      <c r="F10" s="168" t="s">
        <v>8</v>
      </c>
    </row>
    <row r="11" spans="1:6" ht="15.75">
      <c r="A11" s="125" t="s">
        <v>103</v>
      </c>
      <c r="B11" s="7"/>
      <c r="C11" s="7"/>
      <c r="D11" s="91"/>
      <c r="E11" s="44"/>
      <c r="F11" s="169"/>
    </row>
    <row r="12" spans="1:6" ht="15">
      <c r="A12" s="7"/>
      <c r="B12" s="7"/>
      <c r="C12" s="7"/>
      <c r="D12" s="91"/>
      <c r="E12" s="44"/>
      <c r="F12" s="169"/>
    </row>
    <row r="13" spans="1:6" ht="15">
      <c r="A13" s="7" t="s">
        <v>104</v>
      </c>
      <c r="B13" s="7"/>
      <c r="C13" s="7"/>
      <c r="D13" s="170">
        <v>2604</v>
      </c>
      <c r="E13" s="171"/>
      <c r="F13" s="172">
        <v>1203</v>
      </c>
    </row>
    <row r="14" spans="1:6" ht="15">
      <c r="A14" s="7" t="s">
        <v>105</v>
      </c>
      <c r="B14" s="7"/>
      <c r="C14" s="7"/>
      <c r="D14" s="170"/>
      <c r="E14" s="171"/>
      <c r="F14" s="172"/>
    </row>
    <row r="15" spans="1:6" ht="15">
      <c r="A15" s="7"/>
      <c r="B15" s="7" t="s">
        <v>106</v>
      </c>
      <c r="C15" s="7"/>
      <c r="D15" s="170">
        <v>666</v>
      </c>
      <c r="E15" s="171"/>
      <c r="F15" s="172">
        <v>486</v>
      </c>
    </row>
    <row r="16" spans="1:6" ht="15">
      <c r="A16" s="7"/>
      <c r="B16" s="7" t="s">
        <v>107</v>
      </c>
      <c r="C16" s="7"/>
      <c r="D16" s="173">
        <v>-140</v>
      </c>
      <c r="E16" s="171"/>
      <c r="F16" s="174">
        <v>-292</v>
      </c>
    </row>
    <row r="17" spans="1:6" ht="15">
      <c r="A17" s="7"/>
      <c r="B17" s="7"/>
      <c r="C17" s="7"/>
      <c r="D17" s="170"/>
      <c r="E17" s="171"/>
      <c r="F17" s="172"/>
    </row>
    <row r="18" spans="1:6" ht="15">
      <c r="A18" s="7" t="s">
        <v>108</v>
      </c>
      <c r="B18" s="7"/>
      <c r="C18" s="7"/>
      <c r="D18" s="175">
        <f>SUM(D13:D16)</f>
        <v>3130</v>
      </c>
      <c r="E18" s="176"/>
      <c r="F18" s="177">
        <f>SUM(F13:F16)</f>
        <v>1397</v>
      </c>
    </row>
    <row r="19" spans="1:6" ht="15">
      <c r="A19" s="7"/>
      <c r="B19" s="7"/>
      <c r="C19" s="7"/>
      <c r="D19" s="170"/>
      <c r="E19" s="171"/>
      <c r="F19" s="172"/>
    </row>
    <row r="20" spans="1:6" ht="15">
      <c r="A20" s="7" t="s">
        <v>109</v>
      </c>
      <c r="B20" s="7"/>
      <c r="C20" s="7"/>
      <c r="D20" s="170"/>
      <c r="E20" s="171"/>
      <c r="F20" s="172"/>
    </row>
    <row r="21" spans="1:6" ht="15">
      <c r="A21" s="7"/>
      <c r="B21" s="7" t="s">
        <v>110</v>
      </c>
      <c r="C21" s="7"/>
      <c r="D21" s="170">
        <v>-24391</v>
      </c>
      <c r="E21" s="171"/>
      <c r="F21" s="172">
        <v>-13419</v>
      </c>
    </row>
    <row r="22" spans="1:6" ht="15">
      <c r="A22" s="7"/>
      <c r="B22" s="7" t="s">
        <v>111</v>
      </c>
      <c r="C22" s="7"/>
      <c r="D22" s="173">
        <v>40104</v>
      </c>
      <c r="E22" s="171"/>
      <c r="F22" s="174">
        <v>10082</v>
      </c>
    </row>
    <row r="23" spans="1:6" ht="15">
      <c r="A23" s="7"/>
      <c r="B23" s="7"/>
      <c r="C23" s="7"/>
      <c r="D23" s="170"/>
      <c r="E23" s="171"/>
      <c r="F23" s="172"/>
    </row>
    <row r="24" spans="1:6" ht="15">
      <c r="A24" s="7" t="s">
        <v>112</v>
      </c>
      <c r="B24" s="7"/>
      <c r="C24" s="7"/>
      <c r="D24" s="175">
        <f>SUM(D18:D22)</f>
        <v>18843</v>
      </c>
      <c r="E24" s="176"/>
      <c r="F24" s="177">
        <f>SUM(F18:F22)</f>
        <v>-1940</v>
      </c>
    </row>
    <row r="25" spans="1:6" ht="15">
      <c r="A25" s="7"/>
      <c r="B25" s="7" t="s">
        <v>113</v>
      </c>
      <c r="C25" s="7"/>
      <c r="D25" s="170">
        <v>0</v>
      </c>
      <c r="E25" s="171"/>
      <c r="F25" s="172">
        <v>0</v>
      </c>
    </row>
    <row r="26" spans="1:6" ht="15">
      <c r="A26" s="7"/>
      <c r="B26" s="7" t="s">
        <v>114</v>
      </c>
      <c r="C26" s="7"/>
      <c r="D26" s="170">
        <v>-351</v>
      </c>
      <c r="E26" s="171"/>
      <c r="F26" s="172">
        <v>-63</v>
      </c>
    </row>
    <row r="27" spans="1:6" ht="15">
      <c r="A27" s="7"/>
      <c r="B27" s="7" t="s">
        <v>64</v>
      </c>
      <c r="C27" s="7"/>
      <c r="D27" s="170">
        <v>-224</v>
      </c>
      <c r="E27" s="171"/>
      <c r="F27" s="172">
        <v>0</v>
      </c>
    </row>
    <row r="28" spans="1:6" ht="15">
      <c r="A28" s="7"/>
      <c r="B28" s="7"/>
      <c r="C28" s="7"/>
      <c r="D28" s="170"/>
      <c r="E28" s="171"/>
      <c r="F28" s="172"/>
    </row>
    <row r="29" spans="1:6" ht="15.75" thickBot="1">
      <c r="A29" s="7" t="s">
        <v>115</v>
      </c>
      <c r="B29" s="7"/>
      <c r="C29" s="7"/>
      <c r="D29" s="178">
        <f>SUM(D24:D28)</f>
        <v>18268</v>
      </c>
      <c r="E29" s="176"/>
      <c r="F29" s="179">
        <f>SUM(F24:F28)</f>
        <v>-2003</v>
      </c>
    </row>
    <row r="30" spans="1:6" ht="15">
      <c r="A30" s="7"/>
      <c r="B30" s="7"/>
      <c r="C30" s="7"/>
      <c r="D30" s="170"/>
      <c r="E30" s="171"/>
      <c r="F30" s="172"/>
    </row>
    <row r="31" spans="1:6" ht="15.75">
      <c r="A31" s="125" t="s">
        <v>116</v>
      </c>
      <c r="B31" s="7"/>
      <c r="C31" s="7"/>
      <c r="D31" s="170"/>
      <c r="E31" s="171"/>
      <c r="F31" s="172"/>
    </row>
    <row r="32" spans="1:6" ht="15">
      <c r="A32" s="7"/>
      <c r="B32" s="7"/>
      <c r="C32" s="7"/>
      <c r="D32" s="170"/>
      <c r="E32" s="171"/>
      <c r="F32" s="172"/>
    </row>
    <row r="33" spans="1:6" ht="15.75" thickBot="1">
      <c r="A33" s="7" t="s">
        <v>117</v>
      </c>
      <c r="B33" s="7"/>
      <c r="C33" s="7"/>
      <c r="D33" s="180">
        <v>-18613</v>
      </c>
      <c r="E33" s="176"/>
      <c r="F33" s="181">
        <v>-541</v>
      </c>
    </row>
    <row r="34" spans="1:6" ht="15">
      <c r="A34" s="7"/>
      <c r="B34" s="7"/>
      <c r="C34" s="7"/>
      <c r="D34" s="170"/>
      <c r="E34" s="171"/>
      <c r="F34" s="172"/>
    </row>
    <row r="35" spans="1:6" ht="15.75">
      <c r="A35" s="125" t="s">
        <v>118</v>
      </c>
      <c r="B35" s="7"/>
      <c r="C35" s="7"/>
      <c r="D35" s="170"/>
      <c r="E35" s="171"/>
      <c r="F35" s="172"/>
    </row>
    <row r="36" spans="1:6" ht="15">
      <c r="A36" s="7"/>
      <c r="B36" s="7"/>
      <c r="C36" s="7"/>
      <c r="D36" s="170"/>
      <c r="E36" s="171"/>
      <c r="F36" s="172"/>
    </row>
    <row r="37" spans="1:6" ht="15.75" thickBot="1">
      <c r="A37" s="7" t="s">
        <v>119</v>
      </c>
      <c r="B37" s="7"/>
      <c r="C37" s="7"/>
      <c r="D37" s="180">
        <v>2473</v>
      </c>
      <c r="E37" s="176"/>
      <c r="F37" s="181">
        <v>506</v>
      </c>
    </row>
    <row r="38" spans="1:6" ht="15">
      <c r="A38" s="7"/>
      <c r="B38" s="7"/>
      <c r="C38" s="7"/>
      <c r="D38" s="170"/>
      <c r="E38" s="171"/>
      <c r="F38" s="172"/>
    </row>
    <row r="39" spans="1:6" ht="15">
      <c r="A39" s="7" t="s">
        <v>120</v>
      </c>
      <c r="B39" s="7"/>
      <c r="C39" s="7"/>
      <c r="D39" s="175">
        <f>D29+D33+D37</f>
        <v>2128</v>
      </c>
      <c r="E39" s="176"/>
      <c r="F39" s="177">
        <v>-2038</v>
      </c>
    </row>
    <row r="40" spans="1:6" ht="15">
      <c r="A40" s="7" t="s">
        <v>121</v>
      </c>
      <c r="B40" s="7"/>
      <c r="C40" s="7"/>
      <c r="D40" s="170">
        <v>10428</v>
      </c>
      <c r="E40" s="171"/>
      <c r="F40" s="172">
        <v>12466</v>
      </c>
    </row>
    <row r="41" spans="1:6" ht="15.75" thickBot="1">
      <c r="A41" s="7" t="s">
        <v>122</v>
      </c>
      <c r="B41" s="7"/>
      <c r="C41" s="7"/>
      <c r="D41" s="178">
        <f>SUM(D39:D40)</f>
        <v>12556</v>
      </c>
      <c r="E41" s="176"/>
      <c r="F41" s="179">
        <f>SUM(F39:F40)</f>
        <v>10428</v>
      </c>
    </row>
    <row r="42" spans="1:6" ht="15">
      <c r="A42" s="7"/>
      <c r="B42" s="7"/>
      <c r="C42" s="7"/>
      <c r="D42" s="176"/>
      <c r="E42" s="176"/>
      <c r="F42" s="176"/>
    </row>
    <row r="43" spans="1:6" ht="15">
      <c r="A43" s="7"/>
      <c r="B43" s="7"/>
      <c r="C43" s="7"/>
      <c r="D43" s="7"/>
      <c r="E43" s="7"/>
    </row>
    <row r="44" spans="1:6" ht="35.25" customHeight="1">
      <c r="A44" s="217" t="s">
        <v>123</v>
      </c>
      <c r="B44" s="218"/>
      <c r="C44" s="218"/>
      <c r="D44" s="218"/>
      <c r="E44" s="218"/>
      <c r="F44" s="218"/>
    </row>
    <row r="45" spans="1:6" ht="15">
      <c r="A45" s="7"/>
      <c r="B45" s="7"/>
      <c r="C45" s="7"/>
      <c r="D45" s="7"/>
      <c r="E45" s="7"/>
    </row>
    <row r="46" spans="1:6">
      <c r="C46" s="2"/>
      <c r="D46" s="13"/>
    </row>
    <row r="47" spans="1:6">
      <c r="C47" s="2"/>
      <c r="D47" s="191"/>
    </row>
    <row r="48" spans="1:6">
      <c r="C48" s="2"/>
      <c r="D48" s="191"/>
    </row>
    <row r="49" spans="3:4">
      <c r="C49" s="2"/>
      <c r="D49" s="191"/>
    </row>
    <row r="50" spans="3:4">
      <c r="C50" s="2"/>
      <c r="D50" s="25"/>
    </row>
    <row r="51" spans="3:4">
      <c r="C51" s="2"/>
      <c r="D51" s="191"/>
    </row>
    <row r="52" spans="3:4">
      <c r="C52" s="2"/>
      <c r="D52" s="25"/>
    </row>
    <row r="53" spans="3:4">
      <c r="C53" s="2"/>
      <c r="D53" s="191"/>
    </row>
    <row r="54" spans="3:4">
      <c r="C54" s="2"/>
      <c r="D54" s="25"/>
    </row>
    <row r="55" spans="3:4">
      <c r="C55" s="2"/>
      <c r="D55" s="191"/>
    </row>
    <row r="56" spans="3:4">
      <c r="C56" s="2"/>
      <c r="D56" s="2"/>
    </row>
  </sheetData>
  <mergeCells count="4">
    <mergeCell ref="A1:F1"/>
    <mergeCell ref="A2:F2"/>
    <mergeCell ref="A3:F3"/>
    <mergeCell ref="A44:F44"/>
  </mergeCells>
  <pageMargins left="0.75" right="0.75" top="0.75" bottom="0.75" header="0.5" footer="0.5"/>
  <pageSetup paperSize="9" scale="89" orientation="portrait" horizontalDpi="300" verticalDpi="300" r:id="rId1"/>
  <headerFooter alignWithMargins="0">
    <oddFooter>&amp;C-  4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PL-ann sum</vt:lpstr>
      <vt:lpstr>Equity-ann</vt:lpstr>
      <vt:lpstr>CF-Ann</vt:lpstr>
      <vt:lpstr>BS!Print_Area</vt:lpstr>
      <vt:lpstr>'CF-Ann'!Print_Area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chris</cp:lastModifiedBy>
  <cp:lastPrinted>2012-05-08T02:57:16Z</cp:lastPrinted>
  <dcterms:created xsi:type="dcterms:W3CDTF">2012-05-07T06:35:47Z</dcterms:created>
  <dcterms:modified xsi:type="dcterms:W3CDTF">2012-05-08T02:57:26Z</dcterms:modified>
</cp:coreProperties>
</file>